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000_Ostatní" sheetId="1" r:id="rId1"/>
    <sheet name="000_Vedlejší" sheetId="2" r:id="rId2"/>
    <sheet name="101" sheetId="3" r:id="rId3"/>
    <sheet name="181_181.1" sheetId="4" r:id="rId4"/>
    <sheet name="181_181.2" sheetId="5" r:id="rId5"/>
    <sheet name="201" sheetId="6" r:id="rId6"/>
  </sheets>
  <definedNames/>
  <calcPr/>
  <webPublishing/>
</workbook>
</file>

<file path=xl/sharedStrings.xml><?xml version="1.0" encoding="utf-8"?>
<sst xmlns="http://schemas.openxmlformats.org/spreadsheetml/2006/main" count="2742" uniqueCount="909">
  <si>
    <t>ASPE10</t>
  </si>
  <si>
    <t>S</t>
  </si>
  <si>
    <t>Soupis prací objektu</t>
  </si>
  <si>
    <t xml:space="preserve">Stavba: </t>
  </si>
  <si>
    <t>L-22-027-000</t>
  </si>
  <si>
    <t>II/416 Měnín – Blučina, most ev.č. 416-011 (přes D2)</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</si>
  <si>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</si>
  <si>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</si>
  <si>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</si>
  <si>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</si>
  <si>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</si>
  <si>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</si>
  <si>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</si>
  <si>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</si>
  <si>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</si>
  <si>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</si>
  <si>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</si>
  <si>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</si>
  <si>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</si>
  <si>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</si>
  <si>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</si>
  <si>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</si>
  <si>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</si>
  <si>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</si>
  <si>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</si>
  <si>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</si>
  <si>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</si>
  <si>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</si>
  <si>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</si>
  <si>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</si>
  <si>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</si>
  <si>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</si>
  <si>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</si>
  <si>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</si>
  <si>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</si>
  <si>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</si>
  <si>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</si>
  <si>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</si>
  <si>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</si>
  <si>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</si>
  <si>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</si>
  <si>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</si>
  <si>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</si>
  <si>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</si>
  <si>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</si>
  <si>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</si>
  <si>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</si>
  <si>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</si>
  <si>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</si>
  <si>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</si>
  <si>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</si>
  <si>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</si>
  <si>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</si>
  <si>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</si>
  <si>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02946</t>
  </si>
  <si>
    <t>OSTAT POŽADAVKY - FOTODOKUMENTACE</t>
  </si>
  <si>
    <t>Fotodokumentace provádění stavby, vč. fotodokumentace stavu blízkých nemovitostí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</si>
  <si>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</si>
  <si>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</si>
  <si>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</si>
  <si>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</si>
  <si>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</si>
  <si>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</si>
  <si>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</si>
  <si>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</si>
  <si>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</si>
  <si>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</si>
  <si>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</si>
  <si>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</si>
  <si>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</si>
  <si>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8</t>
  </si>
  <si>
    <t>00008</t>
  </si>
  <si>
    <t>Zajištění přístupů a příjezdů k sousedním nemovitostem  - popsáno v obchodních podmínkách, v zákoně č. 13/1997 Sb., a vyhlášce č. 104/1997</t>
  </si>
  <si>
    <t>00009</t>
  </si>
  <si>
    <t>Hlavní prohlídka silnice prováděná při uvedení stavby do provozu  - popsáno v obchodních podmínkách a vyhlášce č. 104/1997</t>
  </si>
  <si>
    <t>00010</t>
  </si>
  <si>
    <t>Hlavní prohlídka mostu prováděná při uvedení stavby do provozu - popsáno v obchodních podmínkách</t>
  </si>
  <si>
    <t>vč. vložení do BMS  
pro most ev.č. 416-011  
pro podjezdy ev.č D2 - 018..1 a D2 - 018..2 se záznamem v systému CEV</t>
  </si>
  <si>
    <t>3=3,000 [A]</t>
  </si>
  <si>
    <t>11</t>
  </si>
  <si>
    <t>00011</t>
  </si>
  <si>
    <t>Ohlašování pohybu třetích osob na staveništi - popsáno v obchodních podmínkách</t>
  </si>
  <si>
    <t>12</t>
  </si>
  <si>
    <t>00012</t>
  </si>
  <si>
    <t>Mostní listy - popsáno v projektové dokumentaci</t>
  </si>
  <si>
    <t>včetně zápisu do BMS  
pro most ev.č. 416-011  
pro podjezdy ev.č D2 - 018..1 a D2 - 018..2</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</si>
  <si>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</si>
  <si>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</si>
  <si>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</si>
  <si>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</si>
  <si>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</si>
  <si>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</si>
  <si>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17</t>
  </si>
  <si>
    <t>00017</t>
  </si>
  <si>
    <t>Havarijní plán - popsáno v projektové dokumentaci a ve vyhl. č. 24/2011 Sb.</t>
  </si>
  <si>
    <t>18</t>
  </si>
  <si>
    <t>00018</t>
  </si>
  <si>
    <t>Návrh technologického postupu prací - popsáno v obchodních podmínkách</t>
  </si>
  <si>
    <t>101</t>
  </si>
  <si>
    <t>Silnice II/416</t>
  </si>
  <si>
    <t>015111</t>
  </si>
  <si>
    <t>POPLATKY ZA LIKVIDACI ODPADŮ NEKONTAMINOVANÝCH - 17 05 04  VYTĚŽENÉ ZEMINY A HORNINY -  I. TŘÍDA TĚŽITELNOSTI</t>
  </si>
  <si>
    <t>T</t>
  </si>
  <si>
    <t>Zeminy + podkladní vrstvy vozovek</t>
  </si>
  <si>
    <t>"11130" 
431,600*0,1*2=86,320 [A] 
"113326" 
266,976*1,9=507,254 [B] 
"123736" 
77,200*2,0=154,400 [C] 
Celkem: A+B+C=747,974 [D]</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</si>
  <si>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</si>
  <si>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</si>
  <si>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</si>
  <si>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Zeminy + podkladní vrstvy vozovek (kusový AC)</t>
  </si>
  <si>
    <t>"113136" 
84,950*2,4=203,880 [A] 
Celkem: A=203,880 [B]</t>
  </si>
  <si>
    <t>Zemní práce</t>
  </si>
  <si>
    <t>11120</t>
  </si>
  <si>
    <t>ODSTRANĚNÍ KŘOVIN</t>
  </si>
  <si>
    <t>M2</t>
  </si>
  <si>
    <t>Likvidace v režii zhotovitele  
Celková odvozná vzdálenost v režii zhotovitele  
Vykázáno dle Dendrologického průzkumu který je součástí PD.</t>
  </si>
  <si>
    <t>Smýcení keřů 
54=54,000 [A] 
Celkem: A=54,000 [B]</t>
  </si>
  <si>
    <t>odstranění křovin a stromů do průměru 100 mm  
doprava dřevin bez ohledu na vzdálenost  
spálení na hromadách nebo štěpkování</t>
  </si>
  <si>
    <t>11130</t>
  </si>
  <si>
    <t>SEJMUTÍ DRNU</t>
  </si>
  <si>
    <t>tl. 0,1 m  
¨odvoz na skládku  
Celková odvozná vzdálenost v režii zhotoviteletl  
Výměry dle ACAD  
1,3 - svahový koeficient</t>
  </si>
  <si>
    <t>1,3*(167+77+53+35)=431,600 [A] 
Celkem: A=431,600 [B]</t>
  </si>
  <si>
    <t>včetně vodorovné dopravy  a uložení na skládku</t>
  </si>
  <si>
    <t>11201</t>
  </si>
  <si>
    <t>KÁCENÍ STROMŮ D KMENE DO 0,5M S ODSTRANĚNÍM PAŘEZŮ</t>
  </si>
  <si>
    <t>KUS</t>
  </si>
  <si>
    <t>Odvoz a likvidace v režii zhotovitele  
Celková odvozná vzdálenost v režii zhotovitele  
Vykázáno dle Dendrologického průzkumu který je součástí PD.</t>
  </si>
  <si>
    <t>5=5,000 [A] 
Celkem: A=5,000 [B]</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</si>
  <si>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</si>
  <si>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113136</t>
  </si>
  <si>
    <t>ODSTRANĚNÍ KRYTU ZPEVNĚNÝCH PLOCH S ASFALT POJIVEM, ODVOZ DO 12KM</t>
  </si>
  <si>
    <t>M3</t>
  </si>
  <si>
    <t>Odstranění zpevněněnách podkladních ploch asfaltových   
odvoz na skládku  
Celková odvozná vzdálenost v režii zhotovitele  
Výměry dle ACAD</t>
  </si>
  <si>
    <t>předpolí tl. 80 mm: 
(412+273)*0,08=54,800 [A] 
most, tl. 50 mm: 
603*0,05=30,150 [B] 
Celkem: A+B=84,950 [C]</t>
  </si>
  <si>
    <t>Položka zahrnuje veškerou manipulaci s vybouranou sutí a s vybouranými hmotami vč. uložení na skládku. Nezahrnuje poplatek za skládku.</t>
  </si>
  <si>
    <t>7</t>
  </si>
  <si>
    <t>113326</t>
  </si>
  <si>
    <t>ODSTRAN PODKL ZPEVNĚNÝCH PLOCH Z KAMENIVA NESTMEL, ODVOZ DO 12KM</t>
  </si>
  <si>
    <t>Odstranění podkladních vrstev ze ŠD tl. 0,36 m  
odvoz na skládku  
Celková odvozná vzdálenost v režii zhotovitele  
Výměry dle ACAD  
1,2 - šířkový opravný součinitel</t>
  </si>
  <si>
    <t>1,2*0,36*(370+248)=266,976 [A] 
Celkem: A=266,976 [B]</t>
  </si>
  <si>
    <t>113746</t>
  </si>
  <si>
    <t>FRÉZOVÁNÍ ZPEVNĚNÝCH PLOCH ASFALTOVÝCH TL. DO 100MM</t>
  </si>
  <si>
    <t>Odvoz a likvidace odpadu v režii zhotovitele  
Výměra dle ACAD</t>
  </si>
  <si>
    <t>1170+141+412+603+273+242=2 841,000 [A] 
Celkem: A=2 841,000 [B]</t>
  </si>
  <si>
    <t>Položka zahrnuje veškerou manipulaci s vybouranou sutí a s vybouranými hmotami</t>
  </si>
  <si>
    <t>123736</t>
  </si>
  <si>
    <t>ODKOP PRO SPOD STAVBU SILNIC A ŽELEZNIC TŘ. I, ODVOZ DO 12KM</t>
  </si>
  <si>
    <t>odvoz na skládku  
Celková odvozná vzdálenost v režii zhotovitele  
Výměry získány dle ACAD a pomocí planimetrování př. řezů</t>
  </si>
  <si>
    <t>seříznutí krajnic tl. 0,1 m: 
(118+66+66+52)*0,10=30,200 [A] 
odkop krajnice  
10*(0,83+0,15+0,63+0,12+0,48+0,48+0,24+0,32+0,38+0,44)+6*(0,75+0,3)=47,000 [B] 
Celkem: A+B=77,200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</si>
  <si>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t>
  </si>
  <si>
    <t>17120</t>
  </si>
  <si>
    <t>A</t>
  </si>
  <si>
    <t>ULOŽENÍ SYPANINY DO NÁSYPŮ A NA SKLÁDKY BEZ ZHUTNĚNÍ</t>
  </si>
  <si>
    <t>uložení na trvalou skládku</t>
  </si>
  <si>
    <t>"123738" 
77,200=77,200 [A] 
Celkem: A=77,200 [B]</t>
  </si>
  <si>
    <t>17380</t>
  </si>
  <si>
    <t>ZEMNÍ KRAJNICE A DOSYPÁVKY Z NAKUPOVANÝCH MATERIÁLŮ</t>
  </si>
  <si>
    <t>materiál min. vhodný dle čsn 73 6133  
Výměry dle ACAD</t>
  </si>
  <si>
    <t>0,8*10+0,6*10+0,7*6+0,4*22=27,000 [A] 
Celkem: A=27,000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</si>
  <si>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</si>
  <si>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</si>
  <si>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</si>
  <si>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Výměry dle ACAD</t>
  </si>
  <si>
    <t>1,2*(385+255)=768,000 [A] 
Celkem: A=768,000 [B]</t>
  </si>
  <si>
    <t>položka zahrnuje úpravu pláně včetně vyrovnání výškových rozdílů. Míru zhutnění určuje projekt.</t>
  </si>
  <si>
    <t>13</t>
  </si>
  <si>
    <t>18241</t>
  </si>
  <si>
    <t>ZALOŽENÍ TRÁVNÍKU RUČNÍM VÝSEVEM</t>
  </si>
  <si>
    <t>50=50,000 [A] 
Celkem: A=50,000 [B]</t>
  </si>
  <si>
    <t>Zahrnuje dodání předepsané travní směsi, její výsev na hlušinu, zalévání, první pokosení, to vše bez ohledu na sklon terénu</t>
  </si>
  <si>
    <t>Komunikace</t>
  </si>
  <si>
    <t>56334</t>
  </si>
  <si>
    <t>VOZOVKOVÉ VRSTVY ZE ŠTĚRKODRTI TL. DO 200MM</t>
  </si>
  <si>
    <t>ŠDa   0/63 Ge tl. min.150 mm ČSN 73 6126-1</t>
  </si>
  <si>
    <t>šířkový koef. 1,2 
(385+255)*1,2=768,000 [A] 
Celkem: A=768,000 [B]</t>
  </si>
  <si>
    <t>- dodání kameniva předepsané kvality a zrnitosti  
- rozprostření a zhutnění vrstvy v předepsané tloušťce  
- zřízení vrstvy bez rozlišení šířky, pokládání vrstvy po etapách  
- nezahrnuje postřiky, nátěry</t>
  </si>
  <si>
    <t>B</t>
  </si>
  <si>
    <t>ŠDa 0/32 Ge tl.200 mm ČSN 73 6126-1</t>
  </si>
  <si>
    <t>šířkový koef. 1,12 
(385+255)*1,12=716,800 [A] 
Celkem: A=716,800 [B]</t>
  </si>
  <si>
    <t>16</t>
  </si>
  <si>
    <t>56962</t>
  </si>
  <si>
    <t>ZPEVNĚNÍ KRAJNIC Z RECYKLOVANÉHO MATERIÁLU TL DO 100MM</t>
  </si>
  <si>
    <t>R-materiál frézink, tl. 0,1 m  
Výměry dle ACAD  
materiál si zajistí zhotovitel</t>
  </si>
  <si>
    <t>(142+118+73+73)=406,000 [A] 
Celkem: A=406,000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</si>
  <si>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</si>
  <si>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572133</t>
  </si>
  <si>
    <t>INFILTRAČNÍ POSTŘIK Z EMULZE DO 1,5KG/M2</t>
  </si>
  <si>
    <t>Infiltrační postřik z kationaktivní PI-E ČSN 73 6129  
asfaltové emulze 1,5 kg/m2  
 šířkový koef. 1,12  
plocha: (385+255) [m2]   
Výměry dle ACAD</t>
  </si>
  <si>
    <t>(385+255)*1,12=716,800 [A] 
Celkem: A=716,800 [B]</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</si>
  <si>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</si>
  <si>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</si>
  <si>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</si>
  <si>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V rozsahu sanace vozovky  
PI-C; 0,35 kg/m2  
šířkový součinitel: 1,20  
plocha :  
(1150+141+235) [m2]   
Výměry dle ACAD</t>
  </si>
  <si>
    <t>(1150+141+235)*1,2=1 831,200 [A] 
Celkem: A=1 831,200 [B]</t>
  </si>
  <si>
    <t>19</t>
  </si>
  <si>
    <t>Spojovací postřik z kationaktivní PS-C ČSN 73 6129  
asfaltové emulze 0,25 kg/m2  
1 vrstva  
součinitel vrstvy: 1,05  
141 m2  
2 vrstvy  
součinitel vrstvy: 1,05  
(1150+388+258+235) m2  
Výměry dle ACAD</t>
  </si>
  <si>
    <t>141*1,0*1,05=148,050 [A] 
(1150+388+258+235)*2,0*1,05=4 265,100 [B] 
Celkem: A+B=4 413,150 [C]</t>
  </si>
  <si>
    <t>20</t>
  </si>
  <si>
    <t>572224</t>
  </si>
  <si>
    <t>ST</t>
  </si>
  <si>
    <t>SPOJOVACÍ POSTŘIK Z MODIFIK EMULZE DO 1,0KG/M2</t>
  </si>
  <si>
    <t>TYP "1" sanace samostatných trhlin při průměrné vzdálenosti trhlin &gt;10m provedení asfaltové pružné membrány z asfaltové polymerem modifikované emulze s výztužnou vložkou (dle TP115  8.2.3.1 a 8.2.1.2) : frézovaná plocha kolem trhliny se očistí na šířku min.1000mm na každou stranu trhliny, trhliny se proříznou na hloubku min. 35mm a šířku 10 - 30 mm, vyčistí, opatří nátěrem a zalijí pružnou asfaltovou zálivkou, na upravené ploše se provede postřik polymerem modifikovanou asfaltovou emulzí (1 - 1,5 kg/m2)do něhož se položí pásy výztužné vložky tvořené z geokompozitu s geomříží ze skelných vláken (poždavky dle TP 115, tabulka 5; zvýšen požadevak na pevnost dle ŘSD min. 100 kN/m)</t>
  </si>
  <si>
    <t>(1291+237)*0,10=152,800 [A] 
Celkem: A=152,800 [B] 
konkrétní plocha a místa budou určeny na základě kontrolní prohlídky povrchu po odfrézování za účasti zhotovitele, TDI, AD k určení rozsahu a způsobu sanace poruch po odfrézování. Změna rozsahu na základě závěru kontrolní prohlídky je upřesněním předpokladů, které byly určeny diagnostickým průzkumem vozovky.</t>
  </si>
  <si>
    <t>21</t>
  </si>
  <si>
    <t>57476</t>
  </si>
  <si>
    <t>VOZOVKOVÉ VÝZTUŽNÉ VRSTVY Z GEOMŘÍŽOVINY S TKANINOU</t>
  </si>
  <si>
    <t>- dodání geomříže v požadované kvalitě a v množství včetně přesahů (přesahy započteny v jednotkové ceně)  
- očištění podkladu  
- pokládka geomříže dle předepsaného technologického předpisu</t>
  </si>
  <si>
    <t>22</t>
  </si>
  <si>
    <t>574A34</t>
  </si>
  <si>
    <t>ASFALTOVÝ BETON PRO OBRUSNÉ VRSTVY ACO 11+, 11S TL. 40MM</t>
  </si>
  <si>
    <t>ACO 11 + 40 mm ČSN 73 6121  
plocha vozovka:  
1150+140+385+255+235 [m2]  
Výměry dle ACAD</t>
  </si>
  <si>
    <t>1150+140+385+255+235 =2 165,000 [A] 
Celkem: A=2 165,000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</si>
  <si>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</si>
  <si>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23</t>
  </si>
  <si>
    <t>574C56</t>
  </si>
  <si>
    <t>ASFALTOVÝ BETON PRO LOŽNÍ VRSTVY ACL 16+, 16S TL. 60MM</t>
  </si>
  <si>
    <t>Asfaltový beton pro ložné vrstvy ACL 16+ 60 mm ČSN 73 6121  
1,03 šířkový součinitel  
Plocha vozovky: (1150+140+385+255+235) [m2]  
Výměry dle ACAD</t>
  </si>
  <si>
    <t>(1150+140+385+255+235)*1,03=2 229,950 [A] 
Celkem: A=2 229,950 [B]</t>
  </si>
  <si>
    <t>24</t>
  </si>
  <si>
    <t>574E88</t>
  </si>
  <si>
    <t>ASFALTOVÝ BETON PRO PODKLADNÍ VRSTVY ACP 22+, 22S TL. 90MM</t>
  </si>
  <si>
    <t>ACP 22+  90 mm ČSN 73 6121  
součinitel vrstvy: 1,05  
Plocha vozovky: 385+255 [m2]  
Výměry dle ACAD</t>
  </si>
  <si>
    <t>(385+255)*1,05=672,000 [A] 
Celkem: A=672,000 [B]</t>
  </si>
  <si>
    <t>25</t>
  </si>
  <si>
    <t>5774CG</t>
  </si>
  <si>
    <t>VRSTVY PRO OBNOVU A OPRAVY Z ASF BETONU ACL 16+</t>
  </si>
  <si>
    <t>vyrovnávací vrstva  
ACL16+, tl. 40-60 mm, 1,04 šířkový součinitel,  
50 mm prum. tl.  
plocha: 1150 m2  
Výměry dle ACAD</t>
  </si>
  <si>
    <t>1150*1,04*0,050=59,800 [A] 
Celkem: A=59,800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</si>
  <si>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</si>
  <si>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26</t>
  </si>
  <si>
    <t>577A2</t>
  </si>
  <si>
    <t>VÝSPRAVA TRHLIN ASFALTOVOU ZÁLIVKOU MODIFIK</t>
  </si>
  <si>
    <t>M</t>
  </si>
  <si>
    <t>(1291+237)*0,10=152,800 [A] 
A/2,0=76,400 [B] přepočet na délku trhlin 
Celkem: B=76,400 [C] 
konkrétní plocha a místa budou určeny na základě kontrolní prohlídky povrchu po odfrézování za účasti zhotovitele, TDI, AD k určení rozsahu a způsobu sanace poruch po odfrézování. Změna rozsahu na základě závěru kontrolní prohlídky je upřesněním předpokladů, které byly určeny diagnostickým průzkumem vozovky.</t>
  </si>
  <si>
    <t>- vyfrézování drážky šířky do 20mm hloubky do 40mm  
- vyčištění  
- nátěr  
- výplň předepsanou zálivkovou hmotou</t>
  </si>
  <si>
    <t>Ostatní konstrukce a práce</t>
  </si>
  <si>
    <t>27</t>
  </si>
  <si>
    <t>9113A3</t>
  </si>
  <si>
    <t>SVODIDLO OCEL SILNIČ JEDNOSTR, ÚROVEŇ ZADRŽ N1, N2 - DEMONTÁŽ S PŘESUNEM</t>
  </si>
  <si>
    <t>odstarnění stávajících svodidel  
Likvidace odpadu v režii zhotovitele  
odvozná vzdálenost v režii zhotovitele  
Výměry dle ACAD</t>
  </si>
  <si>
    <t>66+66=132,000 [A] 
Celkem: A=132,000 [B]</t>
  </si>
  <si>
    <t>položka zahrnuje:  
- demontáž a odstranění zařízení  
- jeho odvoz na předepsané místo</t>
  </si>
  <si>
    <t>28</t>
  </si>
  <si>
    <t>9113B1</t>
  </si>
  <si>
    <t>SVODIDLO OCEL SILNIČ JEDNOSTR, ÚROVEŇ ZADRŽ H1 -DODÁVKA A MONTÁŽ</t>
  </si>
  <si>
    <t>v=0,75 m, vč. výškových náběhů</t>
  </si>
  <si>
    <t>40+40+72+72=224,000 [A] 
Celkem: A=224,000 [B]</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</si>
  <si>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</si>
  <si>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29</t>
  </si>
  <si>
    <t>91228</t>
  </si>
  <si>
    <t>SMĚROVÉ SLOUPKY Z PLAST HMOT VČETNĚ ODRAZNÉHO PÁSKU</t>
  </si>
  <si>
    <t>Bílé  
4=4,000 [A] 
Celkem: A=4,000 [B]</t>
  </si>
  <si>
    <t>položka zahrnuje:  
- dodání a osazení sloupku včetně nutných zemních prací  
- vnitrostaveništní a mimostaveništní doprava  
- odrazky plastové nebo z retroreflexní fólie</t>
  </si>
  <si>
    <t>30</t>
  </si>
  <si>
    <t>912283</t>
  </si>
  <si>
    <t>SMĚROVÉ SLOUPKY Z PLAST HMOT - DEMONTÁŽ A ODVOZ</t>
  </si>
  <si>
    <t>Likvidace odpadu v režii zhotovitele  
odvozná vzdálenost v režii zhotovitele  
Výměry dle ACAD</t>
  </si>
  <si>
    <t>8=8,000 [A] 
Celkem: A=8,000 [B]</t>
  </si>
  <si>
    <t>položka zahrnuje demontáž stávajícího sloupku, jeho odvoz do skladu nebo na skládku</t>
  </si>
  <si>
    <t>31</t>
  </si>
  <si>
    <t>91238</t>
  </si>
  <si>
    <t>SMĚROVÉ SLOUPKY Z PLAST HMOT - NÁSTAVCE NA SVODIDLA VČETNĚ ODRAZNÉHO PÁSKU</t>
  </si>
  <si>
    <t>Bílé 
6=6,000 [A] 
Celkem: A=6,000 [B]</t>
  </si>
  <si>
    <t>32</t>
  </si>
  <si>
    <t>91267</t>
  </si>
  <si>
    <t>ODRAZKY NA SVODIDLA</t>
  </si>
  <si>
    <t>bílé</t>
  </si>
  <si>
    <t>6=6,000 [A] 
Celkem: A=6,000 [B]</t>
  </si>
  <si>
    <t>- kompletní dodávka se všemi pomocnými a doplňujícími pracemi a součástmi</t>
  </si>
  <si>
    <t>33</t>
  </si>
  <si>
    <t>914111</t>
  </si>
  <si>
    <t>DOPRAVNÍ ZNAČKY ZÁKLADNÍ VELIKOSTI OCELOVÉ NEREFLEXNÍ - DOD A MONTÁŽ</t>
  </si>
  <si>
    <t>A4 
1=1,000 [A] 
B20 
2=2,000 [B] 
IS3a 
1=1,000 [C] 
IS24a 
2=2,000 [D] 
IS1c 
1=1,000 [E] 
Celkem: A+B+C+D+E=7,000 [F]</t>
  </si>
  <si>
    <t>položka zahrnuje:  
- dodávku a montáž značek v požadovaném provedení</t>
  </si>
  <si>
    <t>34</t>
  </si>
  <si>
    <t>914113</t>
  </si>
  <si>
    <t>DOPRAVNÍ ZNAČKY ZÁKLADNÍ VELIKOSTI OCELOVÉ NEREFLEXNÍ - DEMONTÁŽ</t>
  </si>
  <si>
    <t>odstarnění stávajících SDZ  
Likvidace odpadu v režii zhotovitele  
odvozná vzdálenost v režii zhotovitele  
Výměry dle ACAD</t>
  </si>
  <si>
    <t>EV. Č. MOSTU 
2=2,000 [A] 
A4: 
1=1,000 [B] 
B20: 
2=2,000 [C] 
IS3a: 
1=1,000 [D] 
IS24a: 
2=2,000 [E] 
IS1c: 
1=1,000 [F] 
Celkem: A+B+C+D+E+F=9,000 [G]</t>
  </si>
  <si>
    <t>Položka zahrnuje odstranění, demontáž a odklizení materiálu s odvozem na předepsané místo</t>
  </si>
  <si>
    <t>35</t>
  </si>
  <si>
    <t>914511</t>
  </si>
  <si>
    <t>DOPRAV ZNAČ VELKOPLOŠ OCEL LAMELY FÓLIE TŘ 1 - DOD A MONT</t>
  </si>
  <si>
    <t>IS9B: 
3*4,5=13,500 [A] 
Celkem: A=13,500 [B]</t>
  </si>
  <si>
    <t>36</t>
  </si>
  <si>
    <t>914513</t>
  </si>
  <si>
    <t>DOPRAV ZNAČ VELKOPLOŠ OCEL LAMELY FÓLIE TŘ 1 - DEMONTÁŽ</t>
  </si>
  <si>
    <t>odstranění stávajícího velkoplošného SDZ  
Likvidace odpadu v režii zhotovitele  
odvozná vzdálenost v režii zhotovitele  
Výměry dle ACAD</t>
  </si>
  <si>
    <t>37</t>
  </si>
  <si>
    <t>914911</t>
  </si>
  <si>
    <t>SLOUPKY A STOJKY DOPRAVNÍCH ZNAČEK Z OCEL TRUBEK SE ZABETONOVÁNÍM - DODÁVKA A MONTÁŽ</t>
  </si>
  <si>
    <t>3=3,000 [A] 
Celkem: A=3,000 [B]</t>
  </si>
  <si>
    <t>položka zahrnuje:  
- sloupky a upevňovací zařízení včetně jejich osazení (betonová patka, zemní práce)</t>
  </si>
  <si>
    <t>38</t>
  </si>
  <si>
    <t>914913</t>
  </si>
  <si>
    <t>SLOUPKY A STOJKY DZ Z OCEL TRUBEK ZABETON DEMONTÁŽ</t>
  </si>
  <si>
    <t>Celková odvozná vzdálenost v režii zhotovitele  
Likvidace odpadu v režii zhotovitele  
Výměry dle ACAD</t>
  </si>
  <si>
    <t>39</t>
  </si>
  <si>
    <t>914981</t>
  </si>
  <si>
    <t>SLOUPKY A STOJKY DZ Z PŘÍHRAD KONSTR DOD A MONTÁŽ</t>
  </si>
  <si>
    <t>nove sloupky pro velkoplošné SDZ</t>
  </si>
  <si>
    <t>2=2,000 [A]</t>
  </si>
  <si>
    <t>40</t>
  </si>
  <si>
    <t>914983</t>
  </si>
  <si>
    <t>SLOUPKY A STOJKY DZ Z PŘÍHRAD KONSTR DEMONTÁŽ</t>
  </si>
  <si>
    <t>41</t>
  </si>
  <si>
    <t>915231</t>
  </si>
  <si>
    <t>VODOR DOPRAV ZNAČ PLASTEM PROFIL ZVUČÍCÍ - DOD A POKLÁDKA</t>
  </si>
  <si>
    <t>V1a, tl. 0,125 m 
0,125*(20+120+118)=32,250 [A] 
V2b - 3/1,5/0,125 
0,125*100*0,67=8,375 [B] 
V2b - 1,5/1,5/0,250 
0,25*20*0,5=2,500 [C] 
V4, tl. 0,25m 
0,25*(240+32+15+35+180)=125,500 [D] 
V5, tl. 0,5 m 
0,5*3,5=1,750 [E] 
V9a 
1,5*8=12,000 [F] 
V13a, tl. 0,5 m 
45*0,5=22,500 [G] 
Celkem: A+B+C+D+E+F+G=204,875 [H]</t>
  </si>
  <si>
    <t>položka zahrnuje:  
- dodání a pokládku nátěrového materiálu (měří se pouze natíraná plocha)  
- předznačení a reflexní úpravu</t>
  </si>
  <si>
    <t>42</t>
  </si>
  <si>
    <t>919112</t>
  </si>
  <si>
    <t>ŘEZÁNÍ ASFALTOVÉHO KRYTU VOZOVEK TL DO 100MM</t>
  </si>
  <si>
    <t>Pracovní spára (napojení na stívající stav+ podélná spára)  
20x40 mm   
Výměry dle ACAD</t>
  </si>
  <si>
    <t>13,8+124+37+8,6+55,6+8,5=247,500 [A] 
Celkem: A=247,500 [B]</t>
  </si>
  <si>
    <t>položka zahrnuje řezání vozovkové vrstvy v předepsané tloušťce, včetně spotřeby vody</t>
  </si>
  <si>
    <t>43</t>
  </si>
  <si>
    <t>931316</t>
  </si>
  <si>
    <t>TĚSNĚNÍ DILATAČ SPAR ASF ZÁLIVKOU PRŮŘ DO 800MM2</t>
  </si>
  <si>
    <t>Pracovní spára  
20x40 mm   
Výměry dle ACAD</t>
  </si>
  <si>
    <t>položka zahrnuje dodávku a osazení předepsaného materiálu, očištění ploch spáry před úpravou, očištění okolí spáry po úpravě  
nezahrnuje těsnící profil</t>
  </si>
  <si>
    <t>44</t>
  </si>
  <si>
    <t>93818</t>
  </si>
  <si>
    <t>OČIŠTĚNÍ ASFALT VOZOVEK ZAMETENÍM</t>
  </si>
  <si>
    <t>(1291+237)*0,10=152,800 [A] 
Celkem: A=152,800 [B] 
konkrétní plocha a místa budou určeny na základě kontrolní prohlídky povrchu po odfrézování za účasti zhotovitele, TDI, AD k určení rozsahu a způsobu sanace poruch po odfrézování. Změna rozsahu na základě závěru kontrolní prohlídky je upřesněním předpokladů, které byly určeny diagnostickým průzkumem vozovky.</t>
  </si>
  <si>
    <t>položka zahrnuje očištění předepsaným způsobem včetně odklizení vzniklého odpadu</t>
  </si>
  <si>
    <t>45</t>
  </si>
  <si>
    <t>915111</t>
  </si>
  <si>
    <t>VODOROVNÉ DOPRAVNÍ ZNAČENÍ BARVOU HLADKÉ - DODÁVKA A POKLÁDKA</t>
  </si>
  <si>
    <t>položka zahrnuje: 
- dodání a pokládku nátěrového materiálu (měří se pouze natíraná plocha) 
- předznačení a reflexní úpravu</t>
  </si>
  <si>
    <t>181</t>
  </si>
  <si>
    <t>Dopravně-inženýrská opatření</t>
  </si>
  <si>
    <t>181.1</t>
  </si>
  <si>
    <t>Dopravně-inženýrská opatření - silnice II/416</t>
  </si>
  <si>
    <t>02720</t>
  </si>
  <si>
    <t>POMOC PRÁCE ZŘÍZ NEBO ZAJIŠŤ REGULACI A OCHRANU DOPRAVY</t>
  </si>
  <si>
    <t>pronájem, montáž, demontáž a přemístění provizorního SDZ a dopravních zařizení nutných pro realizaci stavby (beton. svodidlo apod.)  
úprava stávajícíh SDZ (zakrytí apod.)  
vč. etapizace výstavby (stavba bude probíhat po polovinách)  
Podrobněji viz technická zpráva SO 181  
v ceně i pravidelná kontrola a údržba během provozu dle požadavků DOSS</t>
  </si>
  <si>
    <t>1=1,000 [A] 
Celkem: A=1,000 [B]</t>
  </si>
  <si>
    <t>zahrnuje veškeré náklady spojené s objednatelem požadovanými zařízeními</t>
  </si>
  <si>
    <t>181.2</t>
  </si>
  <si>
    <t>Dopravně-inženýrská opatření - dálnice D2</t>
  </si>
  <si>
    <t>pronájem, montáž, demontáž a přemístění provizorního SDZ a dopravních zařizení nutných pro realizaci stavby (provizorní svodidla apod.)  
úprava stávajícíh SDZ (zakrytí apod.)  
vč. etapizace výstavby (stavba bude probíhat po polovinách)  
vč. etapizace dle podmínek ŘSD ČR (práce pouze přes víkend při intentitě provozu pod 1500 vozidel za hodinu apod.)  
Podrobněji viz otientační schémata etap dle technická zpráva SO 181  
v ceně i pravidelná kontrola a údržba během provozu dle požadavků DOSS a ŘSD ČR</t>
  </si>
  <si>
    <t>201</t>
  </si>
  <si>
    <t>Most ev. č.  416-011</t>
  </si>
  <si>
    <t>Zeminy</t>
  </si>
  <si>
    <t>"131736" 
446,086*2,0=892,172 [A] 
"132736" 
10,800*2,0=21,600 [B] 
"12931" 
60*0,25*2,0=30,000 [C] 
"26125" 
63*3,1416*(0,15*0,15)*2,0=8,906 [D] 
Celkem: A+B+C+D=952,678 [E]</t>
  </si>
  <si>
    <t>"113136" 
3,618*2,40=8,683 [A] 
Celkem: A=8,683 [B]</t>
  </si>
  <si>
    <t>015140</t>
  </si>
  <si>
    <t>POPLATKY ZA LIKVIDACI ODPADŮ NEKONTAMINOVANÝCH - 17 01 01  BETON Z DEMOLIC OBJEKTŮ, ZÁKLADŮ TV</t>
  </si>
  <si>
    <t>"113256" 
117,078*2,30=269,279 [A] 
"11328" 
66,300*(0,055+0,055)*2,30=16,774 [B] 
"938545.15" 
242,115*0,015*2,30=8,353 [C] 
"938545.20" 
474,912*0,020*2,30=21,846 [D] 
"938552.10" 
450,800*0,01*2,30=10,368 [E] 
"938552.5" 
1982,794*0,005*2,30=22,802 [F] 
"938552.50" 
31,000*0,05*2,30=3,565 [G] 
"966166" 
115,990*2,50=289,975 [H] 
"96688" 
3*2,0*2,50=15,000 [I] 
"967156" 
7,176*2,30=16,505 [J] 
"97816" 
40,600*2,30=93,380 [K] 
Celkem: A+B+C+D+E+F+G+H+I+J+K=767,847 [L]</t>
  </si>
  <si>
    <t>015330</t>
  </si>
  <si>
    <t>POPLATKY ZA LIKVIDACI ODPADŮ NEKONTAMINOVANÝCH - 17 05 04  KAMENNÁ SUŤ</t>
  </si>
  <si>
    <t>"113176" 
0,160*2,60=0,416 [A] 
"113534" 
144*0,25*0,20*2,60=18,720 [B] 
Celkem: A+B=19,136 [C]</t>
  </si>
  <si>
    <t>015760</t>
  </si>
  <si>
    <t>POPLATKY ZA LIKVIDACI ODPADŮ NEBEZPEČNÝCH - 17 06 03*  IZOLAČNÍ MATERIÁLY OBSAHUJÍCÍ NEBEZPEČNÉ LÁTKY</t>
  </si>
  <si>
    <t>"97817" 
750,00*0,005*2,40=9,000 [A] 
Celkem: A=9,000 [B]</t>
  </si>
  <si>
    <t>02851</t>
  </si>
  <si>
    <t>PRŮZKUMNÉ PRÁCE DIAGNOSTIKY KONSTRUKCÍ NA POVRCHU</t>
  </si>
  <si>
    <t>doplňková diagnostika zaměřená na odhalené kotevní oblasti předpínací výztuže</t>
  </si>
  <si>
    <t>odstranění litého asfaltu tl. 30 nn z chodníku na mostě  
odvoz na skládku  
celková odvozná vzdálenost v režii zhotovitele  
výměry dle ACAD</t>
  </si>
  <si>
    <t>2*67,0*0,9*0,03=3,618 [A] 
Celkem: A=3,618 [B]</t>
  </si>
  <si>
    <t>113176</t>
  </si>
  <si>
    <t>ODSTRAN KRYTU ZPEVNĚNÝCH PLOCH Z DLAŽEB KOSTEK, ODVOZ DO 12KM</t>
  </si>
  <si>
    <t>odstranění skluzu z kam. kostek tl. 0,1 m + bet. lože tl. 0,1 m  
2,0*0,4 m2  
odvoz na skládku  
celková odvozná vzdálenost v režii zhotovitele  
výměry dle ACAD</t>
  </si>
  <si>
    <t>2,0*0,4*0,2=0,160 [A] 
Celkem: A=0,160 [B]</t>
  </si>
  <si>
    <t>113256</t>
  </si>
  <si>
    <t>ODSTRANĚNÍ PŘÍKOPŮ A RIGOLŮ Z MONOLIT BETONU, ODVOZ DO 12KM</t>
  </si>
  <si>
    <t>odvoz na skládku  
celková odvozná vzdálenost v režii zhotovitele  
výměry dle ACAD</t>
  </si>
  <si>
    <t>demolice zpevnění pod mostem panely+monolit. dobetonávka, tl. 0,3 m 
svah. koef. 1,3 
plocha: 147+151 m2 
0,3*(147+151)*1,3=116,220 [A] 
odstranění betonového vývařiště 
2*1,1*1,3*0,30=0,858 [B] 
Celkem: A+B=117,078 [C]</t>
  </si>
  <si>
    <t>Položka zahrnuje odstranění betonové konstrukce, veškerou manipulaci s vybouranou sutí a s vybouranými hmotami vč. uložení na skládku. Nezahrnuje poplatek za skládku. Nezpevněné podkladní konstrukce je třeba vykázat v pol.11332.</t>
  </si>
  <si>
    <t>11328</t>
  </si>
  <si>
    <t>ODSTRANĚNÍ PŘÍKOPŮ, ŽLABŮ A RIGOLŮ Z PŘÍKOPOVÝCH TVÁRNIC</t>
  </si>
  <si>
    <t>odstranění skluzu z betonových žlabovek  
šířka 1,0 m, tl. 0,25 m, +bet. lože 0,15 m  
svah. koef. 1,3  
dl.: 23+22+6 m  
odvoz na skládku  
celková odvozná vzdálenost v režii zhotovitele  
výměry dle ACAD</t>
  </si>
  <si>
    <t>1,30*(23+22+6)*1,0=66,300 [A] 
Celkem: A=66,300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</si>
  <si>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</si>
  <si>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113534</t>
  </si>
  <si>
    <t>ODSTRANĚNÍ CHODNÍKOVÝCH KAMENNÝCH OBRUBNÍKŮ, ODVOZ DO 5KM</t>
  </si>
  <si>
    <t>odsteranění stávající kamenné obruby 250*200 mm z římsy  
dl.: 71+73 m  
odvoz na skládku  
celková odvozná vzdálenost v režii zhotovitele  
výměry dle ACAD</t>
  </si>
  <si>
    <t>71+73=144,000 [A] 
Celkem: A=144,000 [B]</t>
  </si>
  <si>
    <t>113775</t>
  </si>
  <si>
    <t>X</t>
  </si>
  <si>
    <t>FRÉZOVÁNÍ DRÁŽKY PRŮŘEZU DO 600MM2 V BETONOVÉ VOZOVCE</t>
  </si>
  <si>
    <t>dodatečné obvodové třmínky  
frezování drážky po obvodu nosníku hl. 40 mm  
40 ks, dl 3,0 m  
pouze se souhlasem investora</t>
  </si>
  <si>
    <t>40*3,0=120,000 [A] 
Celkem: A=120,000 [B]</t>
  </si>
  <si>
    <t>Položka zahrnuje veškerou manipulaci s vybouranou sutí a s vybouranými hmotami vč. uložení na skládku.</t>
  </si>
  <si>
    <t>12931</t>
  </si>
  <si>
    <t>ČIŠTĚNÍ PŘÍKOPŮ OD NÁNOSU DO 0,25M3/M</t>
  </si>
  <si>
    <t>pročištění rigolu podél dálnice 
30+30=60,000 [A] 
Celkem: A=60,000 [B]</t>
  </si>
  <si>
    <t>Součástí položky je vodorovná a svislá doprava, přemístění, přeložení, manipulace s materiálem a uložení na skládku.  
 Nezahrnuje poplatek za skládku.</t>
  </si>
  <si>
    <t>131736</t>
  </si>
  <si>
    <t>HLOUBENÍ JAM ZAPAŽ I NEPAŽ TŘ. I, ODVOZ DO 12KM</t>
  </si>
  <si>
    <t>odvoz na skládku  
celková odvozná vzdálenost v režii zhotovitele  
výměry dle ACAD  
rekonstrukce mostu probíhá za provozu po polovinách</t>
  </si>
  <si>
    <t>výkop v přechodové oblasti (mezi křídly): 
pr.řez: 11,5 + 10,4 m2 
šířka: 11,0 m 
(11,50+10,40)*11,0=240,900 [A] 
odkrytí křídel u opěry OP1 po hranu základu z líce: 
2*4,9*5,8=56,840 [B] 
výkop na lící OP1: 
0,16*15,1=2,416 [E] 
odkrytí křídel u opěry OP2 po hranu základu z líce: 
2*3,8*5=38,000 [F] 
výkop na lící OP4: 
0,3*15,1=4,530 [G] 
odkrytí konstrukce po hranu základu u podpěr: 
P2 
3,4*18,5=62,900 [H] 
P3 
2,7*15=40,500 [I] 
Celkem: A+B+E+F+G+H+I=446,086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</si>
  <si>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t>
  </si>
  <si>
    <t>132736</t>
  </si>
  <si>
    <t>HLOUBENÍ RÝH ŠÍŘ DO 2M PAŽ I NEPAŽ TŘ. I, ODVOZ DO 12KM</t>
  </si>
  <si>
    <t>rýhy pro betonové patky pod kamenou dlažbou  
odvoz na skládku  
celková odvozná vzdálenost v režii zhotovitele  
výměry dle ACAD</t>
  </si>
  <si>
    <t>OP1 
0,8*0,5*13,5=5,400 [A] 
OP4 
0,8*0,5*13,5=5,400 [B] 
Celkem: A+B=10,800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</si>
  <si>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</si>
  <si>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Trvalá skládka</t>
  </si>
  <si>
    <t>"131738" 
446,086=446,086 [A] 
"132738" 
10,800=10,800 [B] 
"12931" 
60*0,25=15,000 [C] 
"26125" 
63*3,1416*(0,15*0,15)=4,453 [D] 
Celkem: A+B+C+D=476,339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</si>
  <si>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</si>
  <si>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</si>
  <si>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</si>
  <si>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zpětný násyp a urovnání svahů pod mostem pro zpevnění těchto svahů 
ŠD 0-32 
OP1 
4,57*15=68,550 [A] 
OP4 
3,1*15=46,500 [B] 
Celkem: A+B=115,050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</si>
  <si>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</si>
  <si>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</si>
  <si>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</si>
  <si>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křídel mat. min. vhodný pro použití do násypu 
OP1 
(4,6+4,4)*5=45,000 [A] 
OP4 
(4,4+6,1)*5=52,500 [B] 
Celkem: A+B=97,500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</si>
  <si>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</si>
  <si>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 svah koeficient 
1,3*(25+18+29+46+24+4+3+35)=239,200 [A] 
Celkem: A=239,200 [B]</t>
  </si>
  <si>
    <t>124</t>
  </si>
  <si>
    <t>11353B</t>
  </si>
  <si>
    <t>ODSTRANĚNÍ CHODNÍKOVÝCH KAMENNÝCH OBRUBNÍKŮ - DOPRAVA</t>
  </si>
  <si>
    <t>tkm</t>
  </si>
  <si>
    <t>144*0,2*0,2*2,3*7=92,736 [A]</t>
  </si>
  <si>
    <t>Položka zahrnuje samostatnou dopravu suti a vybouraných hmot. Množství se určí jako součin hmotnosti [t] a požadované vzdálenosti [km].</t>
  </si>
  <si>
    <t>Základy</t>
  </si>
  <si>
    <t>21331</t>
  </si>
  <si>
    <t>DRENÁŽNÍ VRSTVY Z BETONU MEZEROVITÉHO (DRENÁŽNÍHO)</t>
  </si>
  <si>
    <t>drenážní beton okolo rubových drenáží</t>
  </si>
  <si>
    <t>2*0,3*0,3*11,15=2,007 [A] 
Celkem: A=2,007 [B]</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</si>
  <si>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</si>
  <si>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</si>
  <si>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</si>
  <si>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úžlabí konstrukce, š. 500 mm tl. 0,035 m: 
2*0,035*0,5*57,8=2,023 [A] 
před DZ: 
2*10,4*0,15*0,35=1,092 [B] 
Celkem: A+B=3,115 [C]</t>
  </si>
  <si>
    <t>21361</t>
  </si>
  <si>
    <t>DRENÁŽNÍ VRSTVY Z GEOTEXTILIE</t>
  </si>
  <si>
    <t>Ochranná geotextilie na těsnící membráně  
500 g/m2, 20% přesah</t>
  </si>
  <si>
    <t>2*4,5*11,15*1,2=120,420 [A] 
Celkem: A=120,420 [B]</t>
  </si>
  <si>
    <t>Položka zahrnuje:  
- dodávku předepsané geotextilie (včetně nutných přesahů) pro drenážní vrstvu, včetně mimostaveništní a vnitrostaveništní dopravy  
- provedení drenážní vrstvy předepsaných rozměrů a předepsaného tvaru</t>
  </si>
  <si>
    <t>Filtrační geoextilie drenáže za opěrami  
filtrační, min. prop. 10^-3 m/s , 150 g/m2, 20% přesah  
Výměry dle ACAD</t>
  </si>
  <si>
    <t>2*1,2*11,15*1,2=32,112 [A] 
Celkem: A=32,112 [B]</t>
  </si>
  <si>
    <t>21362</t>
  </si>
  <si>
    <t>DRENÁŽNÍ VRSTVY Z GEOSÍTĚ</t>
  </si>
  <si>
    <t>Těsnící folie  
HDPE membrána, svařovaná, min pevnost 20 kn/m</t>
  </si>
  <si>
    <t>2*4,5*11,5=103,500 [A] 
Celkem: A=103,500 [B]</t>
  </si>
  <si>
    <t>Položka zahrnuje:  
- dodávku předepsané geosítě (včetně nutných přesahů) pro drenážní vrstvu, včetně mimostaveništní a vnitrostaveništní dopravy  
- provedení drenážní vrstvy předepsaných rozměrů a předepsaného tvaru</t>
  </si>
  <si>
    <t>224313</t>
  </si>
  <si>
    <t>Z</t>
  </si>
  <si>
    <t>PILOTY Z PROSTÉHO BETONU C16/20</t>
  </si>
  <si>
    <t>Záporové pažení v přechodové oblasti pro realizaci stavby po polovinách:  
délka pažení: 4,5 m  
Vrty dl. 6,0 m pro piloty DN 0,3 m á 1,50 m:  
Výplň spodní části vrtu pro záporové pažení, dl. 3,0 m C16/20-C0  
délka pažení: 4,5 m  
Vrty dl. 4,5 m pro piloty DN 0,3 m á 1,50 m:  
Výplň spodní části vrtu pro záporové pažení, dl. 2,25 m C16/20-C0</t>
  </si>
  <si>
    <t>(4,5/1,5)*3,0*2*(3,1416*0,15*0,15)=1,272 [A] 
(4,5/1,5)*2,25*2*(3,1416*0,15*0,15)=0,954 [B] 
Celkem: A+B=2,226 [C]</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</si>
  <si>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</si>
  <si>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</si>
  <si>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</si>
  <si>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v přechodové oblasti pro realizaci stavby po polovinách:  
Spodní část sloupů záporového pažení heb 140 (33,7 kg/m), nebudou se odstraňovat jsou zabetonované do vrtů.</t>
  </si>
  <si>
    <t>(4,5/1,5)*3,0*2*0,0337=0,607 [A] 
(4,5/1,5)*2,25*2*0,0337=0,455 [B] 
Celkem: A+B=1,062 [C]</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</si>
  <si>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</si>
  <si>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</si>
  <si>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</si>
  <si>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Záporové pažení v přechodové oblasti pro realizaci stavby po polovinách:  
Horní část sloupů záporového pažení HEB 140 (33,7 kg/m) + ocelová převázka U180 (22,0 kg/m) záp. pažení, vč. vyztužení rohů pažení,   
Včetně odřezání.  
Vč. likvidace a odvozu v režii zhotovitele</t>
  </si>
  <si>
    <t>Ocelové sloupy HEB 140 dl. 2,0 m (33,7 kg/m): 
(4,5/1,5)*3,0*2*33.7*0,001=0,607 [A] 
(4,5/1,5)*2,25*2*33,7*0,001=0,455 [B] 
Ocelová přavázka U 180 (22,00 kg/m): 
(4,5+4,5)*2*22,00*0,001=0,396 [C] 
Celkem: A+B+C=1,458 [D]</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</si>
  <si>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</si>
  <si>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</si>
  <si>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</si>
  <si>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Záporové pažení v přechodové oblasti pro realizaci stavby po polovinách:  
Výdřeva dočasného ZP.  
Včetně odřezání.  
Vč. Likvidace a odvozu v režii zhotovitele</t>
  </si>
  <si>
    <t>Výdřeva tl. 0,05 m: 
4,5*3,0*2*0,05=1,350 [A] 
4,5*2,25*2*0,05=1,013 [B] 
Celkem: A+B=2,363 [C]</t>
  </si>
  <si>
    <t>položka zahrnuje osazení pažin bez ohledu na druh, jejich opotřebení a jejich odstranění</t>
  </si>
  <si>
    <t>26125</t>
  </si>
  <si>
    <t>VRTY PRO KOTVENÍ, INJEKTÁŽ A MIKROPILOTY NA POVRCHU TŘ. II D DO 300MM</t>
  </si>
  <si>
    <t>Záporové pažení v přechodové oblasti pro realizaci stavby po polovinách:  
délka pažení: 4,5 m  
Vrty dl. 6,0 m pro piloty DN 0,3 m á 1,50 m:  
délka pažení: 4,5 m  
Vrty dl. 4,5 m pro piloty DN 0,3 m á 1,50 m:  
(prof. 300 mm, pažené ocelovými výpaženicemi)  
odvozná vzdálenost v režii zhotovitele</t>
  </si>
  <si>
    <t>(4,5/1,5)*6,0*2=36,000 [A] 
(4,5/1,5)*4,5*2=27,000 [B] 
Celkem: A+B=63,000 [C]</t>
  </si>
  <si>
    <t>položka zahrnuje:  
přemístění, montáž a demontáž vrtných souprav  
svislou dopravu zeminy z vrtu  
vodorovnou dopravu zeminy bez uložení na skládku  
případně nutné pažení dočasné (včetně odpažení) i trvalé</t>
  </si>
  <si>
    <t>261512</t>
  </si>
  <si>
    <t>VRTY PRO KOTVENÍ A INJEKTÁŽ TŘ V NA POVRCHU D DO 16MM</t>
  </si>
  <si>
    <t>vrty pro kotvení výztuže  
vč. odvozu a likvidace odpadu</t>
  </si>
  <si>
    <t>KŘÍDLA OP1, DN16 mm, dl. 250 mm 
2*2*0,25*(7/0,15)=46,667 [A] 
KŘÍDLA OP4, DN16 mm, dl. 500 mm 
2*2*0,5*(2,9/0,15)=38,667 [B] 
PŘÍČNÍKY DN16 mm, dl. 350 mm 
2*4*(13/0,15)*0,35=242,667 [C] 
DESKA DN16 mm, dl. 100 mm 
24*(57,88/0,5)*0,1=277,824 [D] 
Celkem: A+B+C+D=605,825 [E]</t>
  </si>
  <si>
    <t>261513</t>
  </si>
  <si>
    <t>VRTY PRO KOTVENÍ A INJEKTÁŽ TŘ V NA POVRCHU D DO 25MM</t>
  </si>
  <si>
    <t>Závěrná zídka, DN20 mm, dl. 500 mm 
OP1 
2*(13,15/0,15)*0,5=87,667 [A] 
OP4 
2*(13,15/0,15)*0,5=87,667 [B] 
Celkem: A+B=175,334 [C]</t>
  </si>
  <si>
    <t>261616</t>
  </si>
  <si>
    <t>VRTY PRO KOTV, INJEKT, MIKROPIL NA POVRCHU TŘ VI D DO 80MM</t>
  </si>
  <si>
    <t>vč. odvozu a likvidace odpadu</t>
  </si>
  <si>
    <t>vývrt pro osazení trubiček odvodnění dutin nosníků 
vrt DN 80, Dl. 200 mm,  
16*6*0,2=19,200 [A] 
vývrt pro osazení trubičekodvodnění izolace 
vrt DN 80, Dl. 140 mm, svislý 
3*2*0,14=0,840 [B] 
vrt DN 80, Dl. 250 mm, šikmý 
2*0,25=0,500 [C] 
Celkem: A+B+C=20,540 [D]</t>
  </si>
  <si>
    <t>26164</t>
  </si>
  <si>
    <t>VRTY PRO KOTVENÍ, INJEKTÁŽ A MIKROPILOTY NA POVRCHU TŘ. VI D DO 200MM</t>
  </si>
  <si>
    <t>vývrt pro osazení odvodňovače  
vrt DN 200 Dl. 200 mm, svislý  
vč. odvozu a likvidace odpadu</t>
  </si>
  <si>
    <t>2*0,2=0,400 [A] 
Celkem: A=0,400 [B]</t>
  </si>
  <si>
    <t>261913</t>
  </si>
  <si>
    <t>VRTY PRO KOTVENÍ A INJEKTÁŽ TŘ V A VI NA POVRCHU D DO 25MM</t>
  </si>
  <si>
    <t>dodatečné obvodové třmínky  
40 ks dl. 0,50 m  
pouze se souhlasem investora  
vč. odvozu a likvidace odpadu</t>
  </si>
  <si>
    <t>40*0,5=20,000 [A] 
Celkem: A=20,000 [B]</t>
  </si>
  <si>
    <t>Svislé konstrukce</t>
  </si>
  <si>
    <t>317126</t>
  </si>
  <si>
    <t>ŘÍMSY Z DÍLCŮ ŽELEZOBETONOVÝCH DO C40/50</t>
  </si>
  <si>
    <t>Licní prafabrikat výška 70 cm  
plocha: 0,084 m2  
Levá římsa: 67,57 m  
Pravá římsa: 67,63 m  
vč. kovových kotvících prvků LP (vzpěradla, kotvy, rektifikace atd.)  
vč. ztraceného bednění pro osazení LP</t>
  </si>
  <si>
    <t>0,084*(67,57+67,63)=11,357 [A] 
Celkem: A=11,357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</si>
  <si>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</si>
  <si>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31717</t>
  </si>
  <si>
    <t>KOVOVÉ KONSTRUKCE PRO KOTVENÍ ŘÍMSY</t>
  </si>
  <si>
    <t>KG</t>
  </si>
  <si>
    <t>8kg/ks, včetně říms na křídlech  
Levá římsa: 67,57 m/0,9 = 76 ks  
Pravá římsa: 67,63 m/0,9 = 76 ks</t>
  </si>
  <si>
    <t>(76+76)*8,0=1 216,000 [A] 
Celkem: A=1 216,000 [B]</t>
  </si>
  <si>
    <t>Položka zahrnuje dodávku (výrobu) kotevního prvku předepsaného tvaru a jeho osazení do předepsané polohy včetně nezbytných prací (vrty, zálivky apod.)</t>
  </si>
  <si>
    <t>317325</t>
  </si>
  <si>
    <t>ŘÍMSY ZE ŽELEZOBETONU DO C30/37</t>
  </si>
  <si>
    <t>C30/37-XF4  
Levá římsa:  
délka: 67,57 m  
př.řez: 0,38 m2  
Pravá římsa:  
délka: 67,63 m  
př.řez: 0,38 m2</t>
  </si>
  <si>
    <t>0,38*(67,57+67,63)=51,376 [A] 
Celkem: A=51,376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</si>
  <si>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</si>
  <si>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</si>
  <si>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</si>
  <si>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B500B, parametricky 225 kg/m3</t>
  </si>
  <si>
    <t>51,376*0,225=11,560 [A] 
Celkem: A=11,560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</si>
  <si>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</si>
  <si>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</si>
  <si>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</si>
  <si>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 30/37-XF4</t>
  </si>
  <si>
    <t>závěrná zídka 
OP1 
1,3*13,15=17,095 [A] 
OP4 
1,26*13,15=16,569 [B] 
křídla  
OP1 
2*5,5*1=11,000 [C] 
OP4 
2*7,78*1=15,560 [D] 
Celkem: A+B+C+D=60,224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</si>
  <si>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</si>
  <si>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</si>
  <si>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</si>
  <si>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včetně chemických kotev pro vlepovanou výztuž</t>
  </si>
  <si>
    <t>závěrná zídka bet. výztuž, B500B, 180kg/m3 
OP1 
1,3*13,15*0,18=3,077 [A] 
OP4 
1,26*13,15*0,18=2,982 [B] 
křídla bet. výztuž, B500B, 150 kg/m3 
OP1 
2*5,5*1*0,15=1,650 [C] 
OP4 
2*7,78*1*0,15=2,334 [D] 
Celkem: A+B+C+D=10,043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</si>
  <si>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</si>
  <si>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</si>
  <si>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417945</t>
  </si>
  <si>
    <t>ZTUŽUJÍCÍ PÁSY Z NEREZ OCELI</t>
  </si>
  <si>
    <t>dodatečné obvodové třmínky  
nerez ocel A4 DN 12 dl. (0,888 kg/mb) 4,0 m  
40 ks  
pouze se souhlasem investora</t>
  </si>
  <si>
    <t>40*4,0*0,888*0,001=0,142 [A] 
Celkem: A=0,142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</si>
  <si>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</si>
  <si>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420325</t>
  </si>
  <si>
    <t>PŘECHODOVÉ DESKY MOSTNÍCH OPĚR ZE ŽELEZOBETONU C30/37</t>
  </si>
  <si>
    <t>C30/37-XF4, DL. 5 m, tl. 0,25 m</t>
  </si>
  <si>
    <t>2*5*0,25*10,35=25,875 [A] 
Celkem: A=25,875 [B]</t>
  </si>
  <si>
    <t>420365</t>
  </si>
  <si>
    <t>VÝZTUŽ PŘECHODOVÝCH DESEK MOSTNÍCH OPĚR Z OCELI 10505, B500B</t>
  </si>
  <si>
    <t>B500B, 180 kg/m3</t>
  </si>
  <si>
    <t>2*5*0,25*10,35*0,18=4,658 [A] 
Celkem: A=4,658 [B]</t>
  </si>
  <si>
    <t>425231</t>
  </si>
  <si>
    <t>SYNCHR ZVED MOST POLE ŠÍŘ DO 14M HM PŘES 400T NA VÝŠ DO 0,5M</t>
  </si>
  <si>
    <t>zdvihání rohu NK o max 5 cm pro vyjmutí válce krajního ložiska, pro jeho opravu v dílenských podmínkach a navracení opraveného ložiska zpět  
počet opravovaných ložisek mimo NK: 4 ks  
pouze se souhlasem investora</t>
  </si>
  <si>
    <t>4=4,000 [A] 
Celkem: A=4,000 [B]</t>
  </si>
  <si>
    <t>Položka zvedání a posun mostních polí zahrnuje zvednutí nosné konstrukce synchronizovaným postupem a takovým počtem zvedacích mechanizmů, aby nedošlo k poškození zvedané konstrukce. Následně pak její spuštění obdobným způsobem. Položka dále zahrnuje montáž, údržbu a demontáž pomocných konstrukcí, např. podpěrnou skruž a její základové prvky, zvedací mechanizmy zajišťující synchronizaci, nutné podložky pro opakování pracovních fází zvedání a pod.</t>
  </si>
  <si>
    <t>46</t>
  </si>
  <si>
    <t>428400</t>
  </si>
  <si>
    <t>MOSTNÍ LOŽISKA Z OCELI (OCELOLITINY) - ÚDRŽBA</t>
  </si>
  <si>
    <t>Silně zkorodované válcové části ložisek pod krajními nosníky (celkem 4 ks) budou vyjmuta z konstrukce ložisek a repasována v dílenských podmínkách. Kotvící desky budou repasovány na místě.  
Nosná konstrukce mostu se bude zdvíhat pouze lokálně pro opravu těchto krajních ložisek - viz p.č. 425231  
pouze se souhlasem investora</t>
  </si>
  <si>
    <t>- zahrnuje úpravu stávajících ložisek předepsanou v zadávací dokumentaci  
- lešení a podpěrné konstrukce  
- nastavení ložisek a odborná prohlídka  
- dočasné zpevnění nebo naopak dočasné uvolnění ložisek</t>
  </si>
  <si>
    <t>47</t>
  </si>
  <si>
    <t>431125</t>
  </si>
  <si>
    <t>SCHODIŠŤ KONSTR Z DÍLCŮ ŽELEZOBETON DO C30/37 (B37)</t>
  </si>
  <si>
    <t>služební schodiště</t>
  </si>
  <si>
    <t>Bet. schodnice 
500x150x750 
OP1 
0,5*0,15*0,75*(20+33)=2,981 [A] 
OP4 
0,5*0,15*0,75*(20+25)=2,531 [B] 
Celkem: A+B=5,512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</si>
  <si>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</si>
  <si>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48</t>
  </si>
  <si>
    <t>451313</t>
  </si>
  <si>
    <t>PODKLADNÍ A VÝPLŇOVÉ VRSTVY Z PROSTÉHO BETONU C16/20</t>
  </si>
  <si>
    <t>podkladní beton pod drenáž C16/20n-X0, tl. 300 mm, ve sklonu drenáže: 
2*0,134*(11,15+1)=3,256 [A] 
podkladní beton pod přechodovou deskou C16/20n-X0 tl. 0,1 m: 
2*5,1*0,1*10,35=10,557 [B] 
kolem křídel, C16/20n 
0,375*0,15*(5,4+4,0)*2=1,058 [C]</t>
  </si>
  <si>
    <t>49</t>
  </si>
  <si>
    <t>451314</t>
  </si>
  <si>
    <t>PODKLADNÍ A VÝPLŇOVÉ VRSTVY Z PROSTÉHO BETONU C25/30</t>
  </si>
  <si>
    <t>podkaldní beton pod kamennou dlažbou 
C20/25n-XF3 tl. 150 mm 
OP1 
(1+1+29+1,1+2,2+1,3*(3,4+59+59+1,5))*0,15=29,111 [A] 
OP4 
(0,5+2,3+37+1,6+0,5+1,3*(2,6+12,6+34,2+25,4+12,4+1))*0,15=23,484 [B] 
Bet. lože schodnic tl. prum. 0,17 m, C20/25n 
0,17*1,3*(4,3+8,8+8,3+3,9)=5,591 [C] 
Celkem: A+B+C=58,186 [D]</t>
  </si>
  <si>
    <t>50</t>
  </si>
  <si>
    <t>457325</t>
  </si>
  <si>
    <t>VYROVNÁVACÍ A SPÁDOVÝ ŽELEZOBETON C30/37</t>
  </si>
  <si>
    <t>nová spádová deska 
1,67*57,88=96,660 [A] 
příčníky dobetonávka 
2*0,18*13,15=4,734 [B] 
Celkem: A+B=101,394 [C]</t>
  </si>
  <si>
    <t>51</t>
  </si>
  <si>
    <t>457365</t>
  </si>
  <si>
    <t>VÝZTUŽ VYROV A SPÁD BETONU Z OCELI 10505, B500B</t>
  </si>
  <si>
    <t>příčníky výztuž B500B, 200 kg/m3 
2*0,18*13,15*0,2=0,947 [A] 
vyrovnávací deska DN 12 mm 0,89 kg/m 
24*(57,88/0,5)*0,35*0,89*0,001=0,865 [B] 
Celkem: A+B=1,812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</si>
  <si>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</si>
  <si>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52</t>
  </si>
  <si>
    <t>457366</t>
  </si>
  <si>
    <t>VÝZTUŽ VYROVNÁVACÍHO A SPÁDOVÉHO BETONU Z KARI SÍTÍ</t>
  </si>
  <si>
    <t>KARI SÍŤ 100x100x8 2 vrstvy , přesah 25% - 7,90 kg/m2: 
1 vrstva  
57,88*13,15*1,25*7,90*0,001=7,516 [A] 
2 vrstva 
57,88*8,00*1,25*7,90*0,001=4,573 [B] 
Celkem: A+B=12,089 [C]</t>
  </si>
  <si>
    <t>53</t>
  </si>
  <si>
    <t>45852</t>
  </si>
  <si>
    <t>VÝPLŇ ZA OPĚRAMI A ZDMI Z KAMENIVA DRCENÉHO</t>
  </si>
  <si>
    <t>dosypání zem. tělesa v přech. oblasti dle ČSN  726244  
Výměry dle ACAD</t>
  </si>
  <si>
    <t>2*2,5*11,15=55,750 [A] 
Celkem: A=55,750 [B]</t>
  </si>
  <si>
    <t>položka zahrnuje dodávku předepsaného kameniva, mimostaveništní a vnitrostaveništní dopravu a jeho uložení  
není-li v zadávací dokumentaci uvedeno jinak, jedná se o nakupovaný materiál</t>
  </si>
  <si>
    <t>54</t>
  </si>
  <si>
    <t>Přechodový podkladní klín  
ŠD 0-32, ID=0,85  
Výměry dle ACAD</t>
  </si>
  <si>
    <t>11,15*5,4+11,15*4,7=112,615 [A] 
Celkem: A=112,615 [B]</t>
  </si>
  <si>
    <t>55</t>
  </si>
  <si>
    <t>45857</t>
  </si>
  <si>
    <t>VÝPLŇ ZA OPĚRAMI A ZDMI Z KAMENIVA TĚŽENÉHO</t>
  </si>
  <si>
    <t>Ochranná vrstva z ŠP  
fr. 0-16, tl. 150+150 mm  
Výměry dle ACAD</t>
  </si>
  <si>
    <t>2*0,78*11,15=17,394 [A] 
Celkem: A=17,394 [B]</t>
  </si>
  <si>
    <t>56</t>
  </si>
  <si>
    <t>461314</t>
  </si>
  <si>
    <t>PATKY Z PROSTÉHO BETONU C25/30</t>
  </si>
  <si>
    <t>patka pro opření dlažby 
0,8x0,5 m, C25/30-XF3 
OP1 
0,8*0,5*13,5=5,400 [A] 
OP4 
0,8*0,5*13,5=5,400 [B] 
Celkem: A+B=10,800 [C]</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</si>
  <si>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</si>
  <si>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57</t>
  </si>
  <si>
    <t>465512</t>
  </si>
  <si>
    <t>DLAŽBY Z LOMOVÉHO KAMENE NA MC</t>
  </si>
  <si>
    <t>Kam. dlažba tl. 0,2 m do bet. C20/25n, tl. 150 mm  
1,3 - svahový koeficient  
Výměry dle ACAD</t>
  </si>
  <si>
    <t>OP1 
1+1+29+1,1+2,2+1,3*(3,4+59+59+1,5)=194,070 [A] 
OP4 
0,5+2,3+37+1,6+0,5+1,3*(2,6+12,6+34,2+25,4+12,4+1)=156,560 [B] 
Celkem: (A+B)*0,2=70,126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</si>
  <si>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</si>
  <si>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58</t>
  </si>
  <si>
    <t>572213</t>
  </si>
  <si>
    <t>SPOJOVACÍ POSTŘIK Z EMULZE DO 0,5KG/M2</t>
  </si>
  <si>
    <t>Spojovací postřik z kationaktivní PS-C asfaltové emulze 0,25 kg/m2 -- 2 vrstvy  
Výměry dle ACAD</t>
  </si>
  <si>
    <t>2*10,40*57,80=1 202,240 [A] 
Celkem: A=1 202,240 [B]</t>
  </si>
  <si>
    <t>59</t>
  </si>
  <si>
    <t>ACO 11+, TL. 40 mm  
Výměry dle ACAD</t>
  </si>
  <si>
    <t>10,4*57,8=601,120 [A] 
Celkem: A=601,120 [B]</t>
  </si>
  <si>
    <t>60</t>
  </si>
  <si>
    <t>ACL 16+, TL. 60 mm  
Výměry dle ACAD</t>
  </si>
  <si>
    <t>61</t>
  </si>
  <si>
    <t>575C43</t>
  </si>
  <si>
    <t>LITÝ ASFALT MA IV (OCHRANA MOSTNÍ IZOLACE) 11 TL. 35MM</t>
  </si>
  <si>
    <t>MA 11IV, tl. 35 mm  
Výměry dle ACAD</t>
  </si>
  <si>
    <t>Úpravy povrchů, podlahy, výplně otvorů</t>
  </si>
  <si>
    <t>62</t>
  </si>
  <si>
    <t>626111</t>
  </si>
  <si>
    <t>REPROFILACE PODHLEDŮ, SVISLÝCH PLOCH SANAČNÍ MALTOU JEDNOVRST TL 10MM</t>
  </si>
  <si>
    <t>Krajní stojky 4 ks, tl. 5 mm 
P2 
4*2*0,95*0,45*7,65=26,163 [A] 
P3 
4*2*0,95*0,45*6,45=22,059 [B] 
VNITŘNÍ NOSNÍKY - 5 mm 
4*3,86*57,5=887,800 [C] 
Celkem: A+B+C=936,022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</si>
  <si>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</si>
  <si>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63</t>
  </si>
  <si>
    <t>626112</t>
  </si>
  <si>
    <t>REPROFILACE PODHLEDŮ, SVISLÝCH PLOCH SANAČNÍ MALTOU JEDNOVRST TL 20MM</t>
  </si>
  <si>
    <t>PŘÍČNÍK - líc+spodek - 20 mm 
OP1 
1,2*13,15+1,18*5=21,680 [A] 
OP4 
1,2*13,15+1,18*5=21,680 [B] 
Celkem: A+B=43,360 [C]</t>
  </si>
  <si>
    <t>64</t>
  </si>
  <si>
    <t>626121</t>
  </si>
  <si>
    <t>REPROFIL PODHL, SVIS PLOCH SANAČ MALTOU DVOUVRST TL DO 40MM</t>
  </si>
  <si>
    <t>Krajní stojky 2 ks, tl. 40 mm 
P2 
2*2*0,95*0,45*7,65=13,082 [A] 
P3 
2*2*0,95*0,45*6,45=11,030 [B] 
KRAJNÍ NOSNÍKY - 40 mm 
2*3,92*57,5=450,800 [C] 
Celkem: A+B+C=474,912 [D]</t>
  </si>
  <si>
    <t>65</t>
  </si>
  <si>
    <t>626131</t>
  </si>
  <si>
    <t>REPROFIL PODHL, SVIS PLOCH SANAČ MALTOU TŘÍVRST TL DO 70MM</t>
  </si>
  <si>
    <t>Kotvená sanace tl. 70 mm, UP+KŘÍDLA 
OP1 
1,65*13,15+2*2,65+2*10,1=47,198 [A] 
OP4 
1,58*13,15+2*2,6+2*2,11=30,197 [B] 
Celkem: A+B=77,395 [C]</t>
  </si>
  <si>
    <t>66</t>
  </si>
  <si>
    <t>626231</t>
  </si>
  <si>
    <t>REPROFIL VODOR PLOCH SHORA SANAČ MALTOU TŘÍVRST TL DO 70MM</t>
  </si>
  <si>
    <t>Kotvená sanace tl. 70 mm, horní povrch UP 
OP1 
1,45*13,15=19,068 [A] 
OP4 
1,45*13,15=19,068 [B] 
Celkem: A+B=38,136 [C]</t>
  </si>
  <si>
    <t>67</t>
  </si>
  <si>
    <t>62631</t>
  </si>
  <si>
    <t>SPOJOVACÍ MŮSTEK MEZI STARÝM A NOVÝM BETONEM</t>
  </si>
  <si>
    <t>"626111" 
936,022=936,022 [A] 
"626112" 
43,360=43,360 [B] 
"626121" 
474,912=474,912 [C] 
"626131" 
77,395=77,395 [D] 
"626231" 
38,136=38,136 [E] 
horní hrana NK: 
57,5*13,15=756,125 [F] 
Závěrné zídky 
1,25*13,15*2=32,875 [G] 
Křídla OP1 
2*7*1=14,000 [H] 
Křídla OP4 
2*2,9*1=5,800 [I] 
Celkem: A+B+C+D+E+F+G+H+I=2 378,625 [J]</t>
  </si>
  <si>
    <t>68</t>
  </si>
  <si>
    <t>62652</t>
  </si>
  <si>
    <t>OCHRANA VÝZTUŽE PŘI NEDOSTATEČNÉM KRYTÍ</t>
  </si>
  <si>
    <t>Chemická pasivace výztuže. vč. opravy sanace bezdilatačních stýků nad podpěrami.</t>
  </si>
  <si>
    <t>2378,625*0,15=356,794 [A] 
Celkem: A=356,794 [B]</t>
  </si>
  <si>
    <t>položka zahrnuje:  
dodávku veškerého materiálu potřebného pro předepsanou úpravu v předepsané kvalitě  
položení vrstvy v předepsané tloušťce  
potřebná lešení a podpěrné konstrukce</t>
  </si>
  <si>
    <t>69</t>
  </si>
  <si>
    <t>62661</t>
  </si>
  <si>
    <t>INJEKTÁŽ TRHLIN UZAVÍRACÍ</t>
  </si>
  <si>
    <t>dodatečné obvodové třmínky  
pouze se souhlasem investora</t>
  </si>
  <si>
    <t>injektáž otvoru po vrtech - 40 ks dl. 0,50 m: 
40*0,5=20,000 [A] 
injetáž frezováné drážky po obvodu nosníku hl. 40 mm 40 ks, dl 3,0 m: 
40*3,0=120,000 [B] 
Celkem: A+B=140,000 [C]</t>
  </si>
  <si>
    <t>položka zahrnuje:  
dodávku veškerého materiálu potřebného pro předepsanou úpravu v předepsané kvalitě  
vyčištění trhliny  
provedení vlastní injektáže  
potřebná lešení a podpěrné konstrukce</t>
  </si>
  <si>
    <t>70</t>
  </si>
  <si>
    <t>62663</t>
  </si>
  <si>
    <t>INJEKTÁŽ TRHLIN SILOVĚ SPOJUJÍCÍ</t>
  </si>
  <si>
    <t>pouze se souhlasem investora  
sanace trhlin v NK</t>
  </si>
  <si>
    <t>20=20,000 [A] 
Celkem: A=20,000 [B]</t>
  </si>
  <si>
    <t>71</t>
  </si>
  <si>
    <t>62665</t>
  </si>
  <si>
    <t>REINJEKTÁŽ KANÁLKŮ PODÉLNÉHO A PŘÍČNÉHO PŘEDPJETÍ</t>
  </si>
  <si>
    <t>most se realizuje po polovinách</t>
  </si>
  <si>
    <t>10 ks na nosník: 
6*3*10=180,000 [A] 
4 ks na příčník: 
4*4=16,000 [B] 
2 ks na stojku dle Diagnostiky: 
2*6=12,000 [C] 
Celkem: A+B+C=208,000 [D]</t>
  </si>
  <si>
    <t>zahrnuje obnažení a očištění kotevní desky, vyvrtání otvoru pro injektáž v betonu nosníku, zavedení kanyl pro injektáž a pro odvzdušnění, namíchání injektážní směsi a vyplnění trubek tlakovým zařízením  
nezahrnuje bourání obetonovaných čel nosníků a zpětné zabetonování</t>
  </si>
  <si>
    <t>Přidružená stavební výroba</t>
  </si>
  <si>
    <t>72</t>
  </si>
  <si>
    <t>711131</t>
  </si>
  <si>
    <t>IZOLACE BĚŽNÝCH KONSTRUKCÍ PROTI VOLNĚ STÉKAJÍCÍ VODĚ ASFALTOVÝMI NÁTĚRY</t>
  </si>
  <si>
    <t>Rub oper a křídel 
OP1 
(11,15*2,8+2*14,9)=61,020 [A] 
OP4 
(11,15*2,8+2*9,3)=49,820 [B] 
Celkem: A+B=110,840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</si>
  <si>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</si>
  <si>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73</t>
  </si>
  <si>
    <t>711332</t>
  </si>
  <si>
    <t>IZOLACE PODZEM OBJ PROTI VOL STÉK VODĚ ASFALT PÁSY</t>
  </si>
  <si>
    <t>NAIP 
Rub oper a křídel, 10% přesahy 
OP1 
(11,15*2,8+2*14,9)*1,1=67,122 [A] 
OP4 
(11,15*2,8+2*9,3)*1,1=54,802 [B] 
KŘÍDLA (horní hrana pod římsou): 
1*2*(5,4+4,5)*1,10=21,780 [C] 
Celkem: A+B+C=143,704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</si>
  <si>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</si>
  <si>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74</t>
  </si>
  <si>
    <t>711432</t>
  </si>
  <si>
    <t>IZOLACE MOSTOVEK POD ŘÍMSOU ASFALTOVÝMI PÁSY</t>
  </si>
  <si>
    <t>Ochrana izolace pod římsou  
NAIP s hlinik. vložkou, přesah 10%  
Výměry dle ACAD</t>
  </si>
  <si>
    <t>NK 
2*1,5*57,8*1,10=190,740 [A] 
KŘÍDLA 
1*2*(5,4+4,5)*1,10=21,780 [B] 
Celkem: A+B=212,520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</si>
  <si>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</si>
  <si>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75</t>
  </si>
  <si>
    <t>711442</t>
  </si>
  <si>
    <t>IZOLACE MOSTOVEK CELOPLOŠNÁ ASFALTOVÝMI PÁSY S PEČETÍCÍ VRSTVOU</t>
  </si>
  <si>
    <t>Mostovka, přesahy 10% 
13,15*57,8*1,1=836,077 [A] 
Celkem: A=836,077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</si>
  <si>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</si>
  <si>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76</t>
  </si>
  <si>
    <t>711509</t>
  </si>
  <si>
    <t>OCHRANA IZOLACE NA POVRCHU TEXTILIÍ</t>
  </si>
  <si>
    <t>geotextilie ochranná 600g/m2 - 1 vrstva 
Rub oper a křídel, 20% přesahy 
OP1 
(11,15*2,8+2*14,9)*1,2=73,224 [A] 
OP4 
(11,15*2,8+2*9,3)*1,2=59,784 [B] 
Celkem: A+B=133,008 [C]</t>
  </si>
  <si>
    <t>položka zahrnuje:  
- dodání  předepsaného ochranného materiálu  
- zřízení ochrany izolace</t>
  </si>
  <si>
    <t>77</t>
  </si>
  <si>
    <t>76422</t>
  </si>
  <si>
    <t>OPLECHOVÁNÍ A LEMOVÁNÍ KONSTRUKCÍ Z MĚDĚNÉHO PLECHU</t>
  </si>
  <si>
    <t>okapní plech nerez A4 tl. 0,8 mm  
rozvinutá šířka 255 mm</t>
  </si>
  <si>
    <t>0,255*(67,57+67,63)=34,476 [A] 
Celkem: A=34,476 [B]</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</si>
  <si>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</si>
  <si>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78</t>
  </si>
  <si>
    <t>78312</t>
  </si>
  <si>
    <t>PROTIKOROZ OCHRANA OCEL KONSTR NÁTĚREM VÍCEVRST</t>
  </si>
  <si>
    <t>Nátěr dle TKP kap. 19, odolnost pro stupeň korozní agresivity atmosféry C4 + K1  
Plocha jednoho ložiska 1,0 m2  
12 ks</t>
  </si>
  <si>
    <t>12*1,0=12,000 [A] 
Celkem: A=12,000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</si>
  <si>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</si>
  <si>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79</t>
  </si>
  <si>
    <t>78321</t>
  </si>
  <si>
    <t>PROTIKOROZ OCHRANA DOPLŇK OK NÁTĚREM JEDNOVRST</t>
  </si>
  <si>
    <t>Nanesení vazelíny na ložiska  
Pplocha jednoho ložiska 1,0 m2  
12 ks</t>
  </si>
  <si>
    <t>80</t>
  </si>
  <si>
    <t>78382</t>
  </si>
  <si>
    <t>NÁTĚRY BETON KONSTR TYP S2 (OS-B)</t>
  </si>
  <si>
    <t>ochranný a barevně sjednocující nátěr S2,  
Nosná konstrukce - podhled včetně čela příčníku 
2*16,6+2*1,3*12,25+5*1,18+24,3*57,8=1 475,490 [A] 
OP1 - pohledové plochy včetně záv. zídky 
2*8,9+4,4*13,15=75,660 [B] 
P2 
6*2*0,95*0,45*7,65=39,245 [C] 
P3 
6*2*0,95*0,45*6,45=33,089 [D] 
OP4 - pohledové plochy včetně záv. zídky 
2*8,1+4,6*13,15=76,690 [E] 
nátěr říms: 
2,53*2*67,6=342,056 [F] 
0,38*4=1,520 [G] 
Celkem: A+B+C+D+E+F+G=2 043,750 [H]</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</si>
  <si>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</si>
  <si>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</si>
  <si>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81</t>
  </si>
  <si>
    <t>87134</t>
  </si>
  <si>
    <t>POTRUBÍ Z TRUB PLASTOVÝCH TLAKOVÝCH HRDLOVÝCH DN DO 200MM</t>
  </si>
  <si>
    <t>prostup přes křídlo s přírubou HDPE, DN 180 s přírubou 400x5</t>
  </si>
  <si>
    <t>2*1,0=2,000 [A] 
Celkem: A=2,000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</si>
  <si>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</si>
  <si>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82</t>
  </si>
  <si>
    <t>87434</t>
  </si>
  <si>
    <t>POTRUBÍ Z TRUB PLASTOVÝCH ODPADNÍCH DN DO 200MM</t>
  </si>
  <si>
    <t>prostup přes křídlo HDPE, DN200</t>
  </si>
  <si>
    <t>2*1,00=2,000 [A] 
Celkem: A=2,000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</si>
  <si>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</si>
  <si>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83</t>
  </si>
  <si>
    <t>875332</t>
  </si>
  <si>
    <t>POTRUBÍ DREN Z TRUB PLAST DN DO 150MM DĚROVANÝCH</t>
  </si>
  <si>
    <t>drenážní trubka PVC, DN 150, perforovaná, SN8  
včetně vyvedení do zpev. plochy u křídla</t>
  </si>
  <si>
    <t>2*(11,15+1+1)=26,300 [A] 
Celkem: A=26,300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</si>
  <si>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</si>
  <si>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84</t>
  </si>
  <si>
    <t>87913</t>
  </si>
  <si>
    <t>POTRUBÍ ODPADNÍ MOSTNÍCH OBJEKTŮ Z PLAST TRUB  DN DO 150 MM</t>
  </si>
  <si>
    <t>svod z odvodňovače vč ukotvení na podpěry  
PVC trubka DN 150, včetně ukotvení na nk a stojky</t>
  </si>
  <si>
    <t>2*1,2+2*6,6+2*7,5=30,600 [A] 
Celkem: A=30,600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</si>
  <si>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</si>
  <si>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85</t>
  </si>
  <si>
    <t>9112B1</t>
  </si>
  <si>
    <t>ZÁBRADLÍ MOSTNÍ SE SVISLOU VÝPLNÍ - DODÁVKA A MONTÁŽ</t>
  </si>
  <si>
    <t>2*67,6=135,200 [A] 
Celkem: A=135,200 [B]</t>
  </si>
  <si>
    <t>položka zahrnuje:  
dodání zábradlí včetně předepsané povrchové úpravy  
kotvení sloupků, t.j. kotevní desky, šrouby z nerez oceli, vrty a zálivku, pokud zadávací dokumentace nestanoví jinak  
případné nivelační hmoty pod kotevní desky</t>
  </si>
  <si>
    <t>86</t>
  </si>
  <si>
    <t>9112B3</t>
  </si>
  <si>
    <t>ZÁBRADLÍ MOSTNÍ SE SVISLOU VÝPLNÍ - DEMONTÁŽ S PŘESUNEM</t>
  </si>
  <si>
    <t>odstranění stávajícího zábradlí v= 1,10 m  
likvidace odpadu v režii zhotovitele</t>
  </si>
  <si>
    <t>66,5+66,5=133,000 [A] 
Celkem: A=133,000 [B]</t>
  </si>
  <si>
    <t>87</t>
  </si>
  <si>
    <t>9115C1</t>
  </si>
  <si>
    <t>SVODIDLO OCEL MOSTNÍ JEDNOSTR, ÚROVEŇ ZADRŽ H2 - DODÁVKA A MONTÁŽ</t>
  </si>
  <si>
    <t>2*70=140,000 [A] 
Celkem: A=140,000 [B]</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</si>
  <si>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</si>
  <si>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88</t>
  </si>
  <si>
    <t>Modré 
8=8,000 [A] 
Celkem: A=8,000 [B]</t>
  </si>
  <si>
    <t>89</t>
  </si>
  <si>
    <t>modré</t>
  </si>
  <si>
    <t>8=8,000 [A] 
Celkem: A=8,000 [B]</t>
  </si>
  <si>
    <t>90</t>
  </si>
  <si>
    <t>91355</t>
  </si>
  <si>
    <t>EVIDENČNÍ ČÍSLO MOSTU</t>
  </si>
  <si>
    <t>2=2,000 [A] 
Celkem: A=2,000 [B]</t>
  </si>
  <si>
    <t>položka zahrnuje štítek s evidenčním číslem mostu, sloupek dopravní značky včetně osazení a nutných zemních prací a zabetonování</t>
  </si>
  <si>
    <t>91</t>
  </si>
  <si>
    <t>917223</t>
  </si>
  <si>
    <t>SILNIČNÍ A CHODNÍKOVÉ OBRUBY Z BETONOVÝCH OBRUBNÍKŮ ŠÍŘ 100MM</t>
  </si>
  <si>
    <t>obruby podél kamenných rigolů 
sil. obruba100x250 mm, do bet. lože C20/25n-XF3 tl. 150 mm: 
OP1 
3,1+3,1+4,7+4,5+2,9=18,300 [A] 
OP4 
6,5+4,8+4,4+6+1,3*20,5*2=75,000 [B] 
podél dlažeb 
1,3 svah. koeficient 
OP1 
4,8+5,4+19,1+1,3*(5,3+9,5+9,5)=60,890 [C] 
OP4 
4,5+22,5+4,8+1,3*(4+8,5+8,5)=59,100 [D] 
obruby kolem schodiště: 
OP1 
1,3*(4,5+9,5)*2=36,400 [E] 
OP4 
1,3*(4+8,7)*2=33,020 [F] 
Celkem: A+B+C+D+E+F=282,710 [G]</t>
  </si>
  <si>
    <t>Položka zahrnuje:  
dodání a pokládku betonových obrubníků o rozměrech předepsaných zadávací dokumentací  
betonové lože i boční betonovou opěrku.</t>
  </si>
  <si>
    <t>92</t>
  </si>
  <si>
    <t>917224</t>
  </si>
  <si>
    <t>SILNIČNÍ A CHODNÍKOVÉ OBRUBY Z BETONOVÝCH OBRUBNÍKŮ ŠÍŘ 150MM</t>
  </si>
  <si>
    <t>do lože C20/25n-XF3</t>
  </si>
  <si>
    <t>uakřídly 
4*2,5=10,000 [A] 
Celkem: A=10,000 [B]</t>
  </si>
  <si>
    <t>93</t>
  </si>
  <si>
    <t>919111</t>
  </si>
  <si>
    <t>ŘEZÁNÍ ASFALTOVÉHO KRYTU VOZOVEK TL DO 50MM</t>
  </si>
  <si>
    <t>20x40 mm  
Výměry dle ACAD</t>
  </si>
  <si>
    <t>realizace po polovinách 
57,8=57,800 [A] 
podélná spára kolem římsy 
2*67,6=135,200 [B] 
Celkem: A+B=193,000 [C]</t>
  </si>
  <si>
    <t>94</t>
  </si>
  <si>
    <t>95</t>
  </si>
  <si>
    <t>931332</t>
  </si>
  <si>
    <t>TĚSNĚNÍ DILATAČNÍCH SPAR POLYURETANOVÝM TMELEM PRŮŘEZU DO 200MM2</t>
  </si>
  <si>
    <t>sanace spáry základ - dřík 
izolace dle VL4 208.05 
OP1 
27=27,000 [A] 
OP4 
23=23,000 [B] 
P2 
6*2*(0,62+0,45)=12,840 [C] 
P3 
6*2*(0,62+0,45)=12,840 [D] 
Celkem: A+B+C+D=75,680 [E]</t>
  </si>
  <si>
    <t>96</t>
  </si>
  <si>
    <t>931337</t>
  </si>
  <si>
    <t>TĚSNĚNÍ DILATAČ SPAR POLYURETAN TMELEM PRŮŘ PŘES 800MM2</t>
  </si>
  <si>
    <t>přetmelení vrubových kloubů</t>
  </si>
  <si>
    <t>P2 
6*2*(0,95+0,45)=16,800 [A] 
P3 
6*2*(0,95+0,45)=16,800 [B] 
Celkem: A+B=33,600 [C]</t>
  </si>
  <si>
    <t>97</t>
  </si>
  <si>
    <t>93135</t>
  </si>
  <si>
    <t>TĚSNĚNÍ DILATAČ SPAR PRYŽ PÁSKOU NEBO KRUH PROFILEM</t>
  </si>
  <si>
    <t>podélná spára kolem římsy 
2*67,6=135,200 [A] 
Celkem: A=135,200 [B]</t>
  </si>
  <si>
    <t>položka zahrnuje dodávku a osazení předepsaného materiálu, očištění ploch spáry před úpravou, očištění okolí spáry po úpravě</t>
  </si>
  <si>
    <t>98</t>
  </si>
  <si>
    <t>93136</t>
  </si>
  <si>
    <t>PŘEKRYTÍ DILATAČNÍCH SPAR ASFALTOVOU LEPENKOU</t>
  </si>
  <si>
    <t>vč. spojovacího nátěru</t>
  </si>
  <si>
    <t>sanace spáry základ - dřík 
izolace dle VL4 208.05 
OP1 
27*0,25=6,750 [A] 
OP4 
23*0,25=5,750 [B] 
P2 
6*2*(0,62+0,45)*0,25=3,210 [C] 
P3 
6*2*(0,62+0,45)*0,25=3,210 [D] 
Celkem: A+B+C+D=18,920 [E]</t>
  </si>
  <si>
    <t>položka zahrnuje dodávku a připevnění předepsané lepenky, včetně nutných přesahů</t>
  </si>
  <si>
    <t>99</t>
  </si>
  <si>
    <t>93151</t>
  </si>
  <si>
    <t>MOSTNÍ ZÁVĚRY POVRCHOVÉ POSUN DO 60MM</t>
  </si>
  <si>
    <t>dilatační závěr povrchový +20 mm; -40 mm: 
2*13,36=26,720 [A] 
Celkem: A=26,720 [B]</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</si>
  <si>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</si>
  <si>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100</t>
  </si>
  <si>
    <t>935212</t>
  </si>
  <si>
    <t>PŘÍKOPOVÉ ŽLABY Z BETON TVÁRNIC ŠÍŘ DO 600MM DO BETONU TL 100MM</t>
  </si>
  <si>
    <t>Skluz u OP1 
kaskádovitě uložené bet. žlabovky š. 600 mm 
do bet. C20/25n-XF3, tl. 100 mm 
1,3 - svahový koeficient 
1,3*(17,3+1,4+17,1)=46,540 [A] 
Celkem: A=46,540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</si>
  <si>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</si>
  <si>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935832</t>
  </si>
  <si>
    <t>ŽLABY A RIGOLY DLÁŽDĚNÉ Z LOMOVÉHO KAMENE TL DO 250MMM DO BETONU TL 100MM</t>
  </si>
  <si>
    <t>kam. dlažba tl. 200 mm zapuštěná min. 7.5 cm  
do bet. lože tl. 150 mm C 20/25n-XF3</t>
  </si>
  <si>
    <t>OP1 
1,5+1+2,75=5,250 [A] 
OP4 
4,1+4,5+1,3*2*10=34,600 [B] 
Celkem: A+B=39,850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</si>
  <si>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</si>
  <si>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102</t>
  </si>
  <si>
    <t>93639</t>
  </si>
  <si>
    <t>ZAÚSTĚNÍ SKLUZŮ (VČET DLAŽBY Z LOM KAMENE)</t>
  </si>
  <si>
    <t>dle vl4 504.82   
vč. napojení na rigol podél dálnice  
Výměry dle ACAD</t>
  </si>
  <si>
    <t>Položka zahrnuje veškerý materiál, výrobky a polotovary, včetně mimostaveništní a vnitrostaveništní dopravy (rovněž přesuny), včetně naložení a složení,případně s uložením.</t>
  </si>
  <si>
    <t>103</t>
  </si>
  <si>
    <t>936533</t>
  </si>
  <si>
    <t>MOSTNÍ ODVODŇOVACÍ SOUPRAVA 500/500</t>
  </si>
  <si>
    <t>mostní odvodňovač 500x500 mm, litina, přímý odtok DN 150, lapač splavenin</t>
  </si>
  <si>
    <t>2*3=6,000 [A] 
Celkem: A=6,000 [B]</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</si>
  <si>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</si>
  <si>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104</t>
  </si>
  <si>
    <t>936541</t>
  </si>
  <si>
    <t>MOSTNÍ ODVODŇOVACÍ TRUBKA (POVRCHŮ IZOLACE) Z NEREZ OCELI</t>
  </si>
  <si>
    <t>trubičky odvodnění dutin nosníků  
Nerez, DN 50, dl. 300 mm, včetně osazení  
16 ks na nosník</t>
  </si>
  <si>
    <t>16*6=96,000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</si>
  <si>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</si>
  <si>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105</t>
  </si>
  <si>
    <t>trubičky pro odvodnění izolace  
Nerez, DN 50, dl. 500 mm, včetně osazení</t>
  </si>
  <si>
    <t>2*4*0,5=4,000 [A] 
Celkem: A=4,000 [B]</t>
  </si>
  <si>
    <t>106</t>
  </si>
  <si>
    <t>938543</t>
  </si>
  <si>
    <t>OČIŠTĚNÍ BETON KONSTR OTRYSKÁNÍM TLAK VODOU DO 1000 BARŮ</t>
  </si>
  <si>
    <t>pročištění vrubových kloubů v hlavě podpěr na hloubku 5 cm  
vč. likvidace odpadu</t>
  </si>
  <si>
    <t>P2 
6*2*(0,95+0,45)*0,05=0,840 [A] 
P3 
6*2*(0,95+0,45)*0,05=0,840 [B] 
Celkem: A+B=1,680 [C]</t>
  </si>
  <si>
    <t>107</t>
  </si>
  <si>
    <t>938545</t>
  </si>
  <si>
    <t>OČIŠTĚNÍ BETON KONSTR OTRYSKÁNÍM ABRAZIVNÍM VODNÍM PAPRSKEM</t>
  </si>
  <si>
    <t>v tl. 15 mm  
odvoz na skládku  
celková odvozná vzdálenost v režii zhotovitele  
výměry dle ACAD</t>
  </si>
  <si>
    <t>OP1 + křídla: 
3*13,15+2*2,65+2*10,1=64,950 [A] 
OP4 + křídla: 
2,9*13,15+2*2,6+2*2,11=47,555 [B] 
Monolitické spáry mezi nosníky: 
2*5*0,15*57,5=86,250 [C] 
PŘÍČNÍK - Spodek+mezi nosníky 
OP1 
1,2*13,15+1,18*5=21,680 [D] 
OP4 
1,2*13,15+1,18*5=21,680 [E] 
Celkem: A+B+C+D+E=242,115 [F]</t>
  </si>
  <si>
    <t>108</t>
  </si>
  <si>
    <t>v tl. 20 mm  
odvoz na skládku  
celková odvozná vzdálenost v režii zhotovitele  
výměry dle ACAD</t>
  </si>
  <si>
    <t>Krajní stojky 2 ks 
odstranění původní sanace a poškozeného betonu 
P2 
2*2*0,95*0,45*7,65=13,082 [A] 
P3 
2*2*0,95*0,45*6,45=11,030 [B] 
Krajní nosníky 2ks 
odstranění původní sanace a poškozeného betonu v tl. 20 mm: 
2*3,92*57,5=450,800 [C] 
Celkem: A+B+C=474,912 [D]</t>
  </si>
  <si>
    <t>109</t>
  </si>
  <si>
    <t>938552</t>
  </si>
  <si>
    <t>OČIŠTĚNÍ BETON KONSTR OTRYSKÁNÍM NA SUCHO KŘEMIČ PÍSKEM</t>
  </si>
  <si>
    <t>v tl. 10 mm  
odvoz na skládku  
celková odvozná vzdálenost v režii zhotovitele  
výměry dle ACAD</t>
  </si>
  <si>
    <t>Krajní nosníky 2ks 
odstranění původní sanace a poškozeného betonu v tl. 10 mm: 
2*3,92*57,5=450,800 [A] 
Celkem: A=450,800 [B]</t>
  </si>
  <si>
    <t>110</t>
  </si>
  <si>
    <t>v tl. 5 mm  
odvoz na skládku  
celková odvozná vzdálenost v režii zhotovitele  
výměry dle ACAD</t>
  </si>
  <si>
    <t>OP1 + křídla 
3*13,15+2*2,65+2*10,1=64,950 [A] 
OP4 + křídla 
2,9*13,15+2*2,6+2*2,11=47,555 [B] 
Krajní stojky 2 ks 
P2 
2*2*0,95*0,45*7,65=13,082 [C] 
P3 
2*2*0,95*0,45*6,45=11,030 [D] 
Vnitřní stojky 4 ks 
P2 
4*2*0,95*0,45*7,65=26,163 [E] 
P3 
4*2*0,95*0,45*6,45=22,059 [F] 
Horní povrch NK 
57,5*13,15=756,125 [G] 
Monolitické spáry mezi nosníky: 
2*5*0,15*57,5=86,250 [H] 
PŘÍČNÍK - Spodek+mezi nosníky 
OP1 
1,2*13,15+1,18*5=21,680 [I] 
OP4 
1,2*13,15+1,18*5=21,680 [J] 
Vnitřní nosníky 4ks 
4*3,86*57,5=887,800 [K] 
očistění rubu křídel - původní: 
OP1 - křídla 
2*10,1=20,200 [L] 
OP4 - křídla 
2*2,11=4,220 [M] 
Celkem: A+B+C+D+E+F+G+H+I+J+K+L+M=1 982,794 [N]</t>
  </si>
  <si>
    <t>111</t>
  </si>
  <si>
    <t>v tl. 50 mm  
odvoz na skládku  
celková odvozná vzdálenost v režii zhotovitele  
výměry dle ACAD</t>
  </si>
  <si>
    <t>Čelo příčníku očištění křemičitým piskem v tl. 50 mm: 
OP1 
15+0,5=15,500 [A] 
OP4 
15+0,5=15,500 [B] 
Celkem: A+B=31,000 [C]</t>
  </si>
  <si>
    <t>112</t>
  </si>
  <si>
    <t>938652</t>
  </si>
  <si>
    <t>OČIŠTĚNÍ OCEL KONSTR OTRYSKÁNÍM NA SUCHO KŘEMIČ PÍSKEM</t>
  </si>
  <si>
    <t>Očištění a odrezení stávajících ložisek  
Plocha jednoho ložiska 1,0 m2  
12 ks</t>
  </si>
  <si>
    <t>113</t>
  </si>
  <si>
    <t>94390</t>
  </si>
  <si>
    <t>PROSTOROVÉ PRACOVNÍ LEŠENÍ PŘES 3 KPA</t>
  </si>
  <si>
    <t>M3OP</t>
  </si>
  <si>
    <t>Pracovní lešení pro sanaci podhledů  
vč. nutné etapizace a nutných přesunů  
plocha příčného řetu: 43,71 m2+181,98 m2+35,26 m2  
šířka: 15,0 m</t>
  </si>
  <si>
    <t>(43,71+181,98+35,26)*15,0=3 914,250 [A] 
Celkem: A=3 914,250 [B]</t>
  </si>
  <si>
    <t>Položka zahrnuje dovoz, montáž, údržbu, opotřebení (nájemné), demontáž, konzervaci, odvoz.</t>
  </si>
  <si>
    <t>114</t>
  </si>
  <si>
    <t>94490</t>
  </si>
  <si>
    <t>OCHRANNÁ KONSTRUKCE</t>
  </si>
  <si>
    <t>Odolnost ochranné konstrukce musí odpovídat váze kusového materiálu, který vznikne při demolici dle technologie zhotovitele na demoliční práce.  
Zhotovitel musí případně zachycený materiál odstraňovat v průběhu prací tak, aby nedošlo k poškození ochanné konstrukce.  
funkčnost ochranné konstrukce musí být zachována v celém rozsahu použití.  
Použitá konstrukce nesmí omezovat podjezdnou výšku na dálnici D2.</t>
  </si>
  <si>
    <t>Celoplošná ochrana provozu na D2 před odletajícími kusy demolovaných části pod NK - vodorovná: 
Podhled NK 20 m, délka NK 55 m 
20*55=1 100,000 [A] 
Ochrana průjezdného profilu dálnice před odletajícími troskami - svislá (součást pracovního lešení pod mostem) 
vč.přesun dle etapizace prací: 
2*5,5*15=165,000 [B] 
Celkem: A+B=1 265,000 [C]</t>
  </si>
  <si>
    <t>115</t>
  </si>
  <si>
    <t>94590</t>
  </si>
  <si>
    <t>ZAVĚŠENÉ PRACOVNÍ LEŠENÍ</t>
  </si>
  <si>
    <t>pracovní lávka na boku NK  
dl.: 58,0 m  
š.: 1,50 m  
Použitá konstrukce nesmí omezovat podjezdnou výšku na dálnici D2.</t>
  </si>
  <si>
    <t>58,0*1,5*2=174,000 [A] 
Celkem: A=174,000 [B]</t>
  </si>
  <si>
    <t>116</t>
  </si>
  <si>
    <t>966166</t>
  </si>
  <si>
    <t>BOURÁNÍ KONSTRUKCÍ ZE ŽELEZOBETONU S ODVOZEM DO 12KM</t>
  </si>
  <si>
    <t>odstranění stávajícíh železobetonových prefabrikovaných říms: 
př. plocha: 0,35 m2 
dl.: 67,0 m 
2*67,0*0,35=46,900 [A] 
demolice přechodové desky a záv. zídky 
př. řez: 2,21 m2 + 1,98 m2 
šířka: 11,0 m 
rekonstrukce mostu probíhá za provozu po polovinách 
11*(2,21+1,98)=46,090 [B] 
demolice částí křídel tl. 1,0 m 
2*1*(4,8+6,7)=23,000 [C] 
Celkem: A+B+C=115,990 [D]</t>
  </si>
  <si>
    <t>položka zahrnuje:  
- rozbourání konstrukce bez ohledu na použitou technologii  
- veškeré pomocné konstrukce (lešení a pod.)  
- veškerou manipulaci s vybouranou sutí a hmotami včetně uložení na skládku. Nezahrnuje poplatek za skládku  
- veškeré další práce plynoucí z technologického předpisu a z platných předpisů</t>
  </si>
  <si>
    <t>117</t>
  </si>
  <si>
    <t>96688</t>
  </si>
  <si>
    <t>VYBOURÁNÍ KANALIZAČ ŠACHET KOMPLETNÍCH</t>
  </si>
  <si>
    <t>demolice šachet s poklopem, 3 šachty 1 m hluboké: 
3=3,000 [A] 
Celkem: A=3,000 [B]</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</si>
  <si>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t>
  </si>
  <si>
    <t>118</t>
  </si>
  <si>
    <t>967156</t>
  </si>
  <si>
    <t>VYBOURÁNÍ ČÁSTÍ KONSTRUKCÍ BETON S ODVOZEM DO 12KM</t>
  </si>
  <si>
    <t>odstranění zkarbonatovaného betonu tl. 50 mm (mechanicky) - opěry a křídla 
OP1 
(3*13,15+2*2,65+2*10,1)*0,05=3,248 [A] 
OP4 
(2,9*13,15+2*2,6+2*2,11)*0,05=2,378 [B] 
Čelo příčníku mechanické bourání v tl. 50 mm (v oblasti kotvení předpětí nutno postupovat individuálně): 
OP1 
(15+0,5)*0,05=0,775 [C] 
OP4 
(15+0,5)*0,05=0,775 [D] 
Celkem: A+B+C+D=7,176 [E]</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</si>
  <si>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</si>
  <si>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119</t>
  </si>
  <si>
    <t>967851</t>
  </si>
  <si>
    <t>VYBOURÁNÍ MOSTNÍCH DILATAČNÍCH ZÁVĚRŮ PODPOVRCHOVÝCH</t>
  </si>
  <si>
    <t>demolice stávajících dilačních závěrů  
celková odvozná vzdálenost a likbvidace odpadů v režii zhotovitele  
výměry dle ACAD  
rekonstrukce mostu probíhá za provozu po polovinách</t>
  </si>
  <si>
    <t>11,0+11,0=22,000 [A] 
Celkem: A=22,000 [B]</t>
  </si>
  <si>
    <t>položka zahrnuje veškerou manipulaci s vybouranou sutí a hmotami včetně roztřídění na jednotlivé části  
položka zahrnuje veškeré další práce plynoucí z technologického předpisu a z platných předpisů</t>
  </si>
  <si>
    <t>120</t>
  </si>
  <si>
    <t>96787</t>
  </si>
  <si>
    <t>VYBOURÁNÍ MOSTNÍCH ODVODŇOVAČŮ</t>
  </si>
  <si>
    <t>mostní odvodňovače  
0,5*0,5 m, DN 150  
celková odvozná vzdálenost a likbvidace odpadů v režii zhotovitele</t>
  </si>
  <si>
    <t>- položka zahrnuje veškerou manipulaci s vybouranou sutí a hmotami   
- položka zahrnuje veškeré další práce plynoucí z technologického předpisu a z platných předpisů</t>
  </si>
  <si>
    <t>121</t>
  </si>
  <si>
    <t>969233</t>
  </si>
  <si>
    <t>VYBOURÁNÍ POTRUBÍ DN DO 150MM KANALIZAČ</t>
  </si>
  <si>
    <t>odstranění stávajícíh svodů (plech DN 150 mm) ze stávajícíh odvodňovačů.  
dl.: 6,5 m  
ks: 4  
celková odvozná vzdálenost a likbvidace odpadů v režii zhotovitele</t>
  </si>
  <si>
    <t>6,50*4=26,000 [A] 
Celkem: A=26,000 [B]</t>
  </si>
  <si>
    <t>122</t>
  </si>
  <si>
    <t>97816</t>
  </si>
  <si>
    <t>ODSEKÁNÍ VRSTVY VYROVNÁVACÍHO BETONU NA MOSTECH</t>
  </si>
  <si>
    <t>př. plocha: 0,70 m2  
dl. 58,0 m  
odvoz na skládku  
celková odvozná vzdálenost v režii zhotovitele  
výměry dle ACAD  
rekonstrukce mostu probíhá za provozu po polovinách</t>
  </si>
  <si>
    <t>0,70*58,0=40,600 [A] 
Celkem: A=40,600 [B]</t>
  </si>
  <si>
    <t>Položka zahrnuje:  
- položka zahrnuje veškeré práce plynoucí z technologického předpisu a z platných předpisů  
- veškerou manipulaci s vybouranou sutí a hmotami včetně uložení na skládku.  
Položka nezahrnuje:  
- poplatek za skládku</t>
  </si>
  <si>
    <t>123</t>
  </si>
  <si>
    <t>97817</t>
  </si>
  <si>
    <t>ODSTRANĚNÍ MOSTNÍ IZOLACE</t>
  </si>
  <si>
    <t>asf. lepenka tl. 5mm - nebezp. odpad  
plocha mostu 750 m2  
odvoz na skládku nebezpečného odpadu  
celková odvozná vzdálenost v režii zhotovitele  
výměry dle ACAD  
rekonstrukce mostu probíhá za provozu po polovinách</t>
  </si>
  <si>
    <t>750=750,000 [A] 
Celkem: A=750,000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</si>
</sst>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25"/>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f>
      </c>
      <c>
        <f>0+O10+O14+O18+O22</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12.75">
      <c r="A21" t="s">
        <v>46</v>
      </c>
      <c r="E21" s="29" t="s">
        <v>47</v>
      </c>
    </row>
    <row r="22" spans="1:16" ht="12.75">
      <c r="A22" s="18" t="s">
        <v>38</v>
      </c>
      <c s="23" t="s">
        <v>28</v>
      </c>
      <c s="23" t="s">
        <v>54</v>
      </c>
      <c s="18" t="s">
        <v>40</v>
      </c>
      <c s="24" t="s">
        <v>55</v>
      </c>
      <c s="25" t="s">
        <v>42</v>
      </c>
      <c s="26">
        <v>1</v>
      </c>
      <c s="27">
        <v>0</v>
      </c>
      <c s="27">
        <f>ROUND(ROUND(H22,2)*ROUND(G22,3),2)</f>
      </c>
      <c r="O22">
        <f>(I22*21)/100</f>
      </c>
      <c t="s">
        <v>16</v>
      </c>
    </row>
    <row r="23" spans="1:5" ht="25.5">
      <c r="A23" s="28" t="s">
        <v>43</v>
      </c>
      <c r="E23" s="29" t="s">
        <v>56</v>
      </c>
    </row>
    <row r="24" spans="1:5" ht="12.75">
      <c r="A24" s="30" t="s">
        <v>45</v>
      </c>
      <c r="E24" s="31" t="s">
        <v>40</v>
      </c>
    </row>
    <row r="25" spans="1:5" ht="63.75">
      <c r="A25" t="s">
        <v>46</v>
      </c>
      <c r="E25" s="29" t="s">
        <v>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58</v>
      </c>
      <c s="32">
        <f>0+I9</f>
      </c>
      <c r="O3" t="s">
        <v>12</v>
      </c>
      <c t="s">
        <v>16</v>
      </c>
    </row>
    <row r="4" spans="1:16" ht="15" customHeight="1">
      <c r="A4" t="s">
        <v>6</v>
      </c>
      <c s="8" t="s">
        <v>7</v>
      </c>
      <c s="9" t="s">
        <v>8</v>
      </c>
      <c s="1"/>
      <c s="10" t="s">
        <v>9</v>
      </c>
      <c s="1"/>
      <c s="1"/>
      <c s="7"/>
      <c s="7"/>
      <c r="O4" t="s">
        <v>13</v>
      </c>
      <c t="s">
        <v>16</v>
      </c>
    </row>
    <row r="5" spans="1:16" ht="12.75" customHeight="1">
      <c r="A5" t="s">
        <v>10</v>
      </c>
      <c s="12" t="s">
        <v>11</v>
      </c>
      <c s="13" t="s">
        <v>58</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0+I10+I14+I18+I22+I26+I30+I34+I38+I42+I46+I50+I54+I58+I62</f>
      </c>
      <c>
        <f>0+O10+O14+O18+O22+O26+O30+O34+O38+O42+O46+O50+O54+O58+O62</f>
      </c>
    </row>
    <row r="10" spans="1:16" ht="25.5">
      <c r="A10" s="18" t="s">
        <v>38</v>
      </c>
      <c s="23" t="s">
        <v>22</v>
      </c>
      <c s="23" t="s">
        <v>59</v>
      </c>
      <c s="18" t="s">
        <v>60</v>
      </c>
      <c s="24" t="s">
        <v>61</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62</v>
      </c>
      <c s="18" t="s">
        <v>60</v>
      </c>
      <c s="24" t="s">
        <v>63</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64</v>
      </c>
      <c s="18" t="s">
        <v>60</v>
      </c>
      <c s="24" t="s">
        <v>65</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66</v>
      </c>
      <c s="18" t="s">
        <v>60</v>
      </c>
      <c s="24" t="s">
        <v>67</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68</v>
      </c>
      <c s="18" t="s">
        <v>60</v>
      </c>
      <c s="24" t="s">
        <v>69</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70</v>
      </c>
      <c s="23" t="s">
        <v>71</v>
      </c>
      <c s="18" t="s">
        <v>60</v>
      </c>
      <c s="24" t="s">
        <v>72</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33</v>
      </c>
      <c s="23" t="s">
        <v>73</v>
      </c>
      <c s="18" t="s">
        <v>60</v>
      </c>
      <c s="24" t="s">
        <v>74</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35</v>
      </c>
      <c s="23" t="s">
        <v>75</v>
      </c>
      <c s="18" t="s">
        <v>60</v>
      </c>
      <c s="24" t="s">
        <v>76</v>
      </c>
      <c s="25" t="s">
        <v>42</v>
      </c>
      <c s="26">
        <v>3</v>
      </c>
      <c s="27">
        <v>0</v>
      </c>
      <c s="27">
        <f>ROUND(ROUND(H38,2)*ROUND(G38,3),2)</f>
      </c>
      <c r="O38">
        <f>(I38*21)/100</f>
      </c>
      <c t="s">
        <v>16</v>
      </c>
    </row>
    <row r="39" spans="1:5" ht="38.25">
      <c r="A39" s="28" t="s">
        <v>43</v>
      </c>
      <c r="E39" s="29" t="s">
        <v>77</v>
      </c>
    </row>
    <row r="40" spans="1:5" ht="12.75">
      <c r="A40" s="30" t="s">
        <v>45</v>
      </c>
      <c r="E40" s="31" t="s">
        <v>78</v>
      </c>
    </row>
    <row r="41" spans="1:5" ht="12.75">
      <c r="A41" t="s">
        <v>46</v>
      </c>
      <c r="E41" s="29" t="s">
        <v>40</v>
      </c>
    </row>
    <row r="42" spans="1:16" ht="12.75">
      <c r="A42" s="18" t="s">
        <v>38</v>
      </c>
      <c s="23" t="s">
        <v>79</v>
      </c>
      <c s="23" t="s">
        <v>80</v>
      </c>
      <c s="18" t="s">
        <v>60</v>
      </c>
      <c s="24" t="s">
        <v>81</v>
      </c>
      <c s="25" t="s">
        <v>42</v>
      </c>
      <c s="26">
        <v>1</v>
      </c>
      <c s="27">
        <v>0</v>
      </c>
      <c s="27">
        <f>ROUND(ROUND(H42,2)*ROUND(G42,3),2)</f>
      </c>
      <c r="O42">
        <f>(I42*21)/100</f>
      </c>
      <c t="s">
        <v>16</v>
      </c>
    </row>
    <row r="43" spans="1:5" ht="12.75">
      <c r="A43" s="28" t="s">
        <v>43</v>
      </c>
      <c r="E43" s="29" t="s">
        <v>40</v>
      </c>
    </row>
    <row r="44" spans="1:5" ht="12.75">
      <c r="A44" s="30" t="s">
        <v>45</v>
      </c>
      <c r="E44" s="31" t="s">
        <v>40</v>
      </c>
    </row>
    <row r="45" spans="1:5" ht="12.75">
      <c r="A45" t="s">
        <v>46</v>
      </c>
      <c r="E45" s="29" t="s">
        <v>40</v>
      </c>
    </row>
    <row r="46" spans="1:16" ht="12.75">
      <c r="A46" s="18" t="s">
        <v>38</v>
      </c>
      <c s="23" t="s">
        <v>82</v>
      </c>
      <c s="23" t="s">
        <v>83</v>
      </c>
      <c s="18" t="s">
        <v>60</v>
      </c>
      <c s="24" t="s">
        <v>84</v>
      </c>
      <c s="25" t="s">
        <v>42</v>
      </c>
      <c s="26">
        <v>3</v>
      </c>
      <c s="27">
        <v>0</v>
      </c>
      <c s="27">
        <f>ROUND(ROUND(H46,2)*ROUND(G46,3),2)</f>
      </c>
      <c r="O46">
        <f>(I46*21)/100</f>
      </c>
      <c t="s">
        <v>16</v>
      </c>
    </row>
    <row r="47" spans="1:5" ht="38.25">
      <c r="A47" s="28" t="s">
        <v>43</v>
      </c>
      <c r="E47" s="29" t="s">
        <v>85</v>
      </c>
    </row>
    <row r="48" spans="1:5" ht="12.75">
      <c r="A48" s="30" t="s">
        <v>45</v>
      </c>
      <c r="E48" s="31" t="s">
        <v>78</v>
      </c>
    </row>
    <row r="49" spans="1:5" ht="12.75">
      <c r="A49" t="s">
        <v>46</v>
      </c>
      <c r="E49" s="29" t="s">
        <v>40</v>
      </c>
    </row>
    <row r="50" spans="1:16" ht="25.5">
      <c r="A50" s="18" t="s">
        <v>38</v>
      </c>
      <c s="23" t="s">
        <v>86</v>
      </c>
      <c s="23" t="s">
        <v>87</v>
      </c>
      <c s="18" t="s">
        <v>60</v>
      </c>
      <c s="24" t="s">
        <v>88</v>
      </c>
      <c s="25" t="s">
        <v>42</v>
      </c>
      <c s="26">
        <v>1</v>
      </c>
      <c s="27">
        <v>0</v>
      </c>
      <c s="27">
        <f>ROUND(ROUND(H50,2)*ROUND(G50,3),2)</f>
      </c>
      <c r="O50">
        <f>(I50*21)/100</f>
      </c>
      <c t="s">
        <v>16</v>
      </c>
    </row>
    <row r="51" spans="1:5" ht="12.75">
      <c r="A51" s="28" t="s">
        <v>43</v>
      </c>
      <c r="E51" s="29" t="s">
        <v>40</v>
      </c>
    </row>
    <row r="52" spans="1:5" ht="12.75">
      <c r="A52" s="30" t="s">
        <v>45</v>
      </c>
      <c r="E52" s="31" t="s">
        <v>40</v>
      </c>
    </row>
    <row r="53" spans="1:5" ht="12.75">
      <c r="A53" t="s">
        <v>46</v>
      </c>
      <c r="E53" s="29" t="s">
        <v>40</v>
      </c>
    </row>
    <row r="54" spans="1:16" ht="12.75">
      <c r="A54" s="18" t="s">
        <v>38</v>
      </c>
      <c s="23" t="s">
        <v>89</v>
      </c>
      <c s="23" t="s">
        <v>90</v>
      </c>
      <c s="18" t="s">
        <v>60</v>
      </c>
      <c s="24" t="s">
        <v>91</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row r="58" spans="1:16" ht="12.75">
      <c r="A58" s="18" t="s">
        <v>38</v>
      </c>
      <c s="23" t="s">
        <v>92</v>
      </c>
      <c s="23" t="s">
        <v>93</v>
      </c>
      <c s="18" t="s">
        <v>60</v>
      </c>
      <c s="24" t="s">
        <v>94</v>
      </c>
      <c s="25" t="s">
        <v>42</v>
      </c>
      <c s="26">
        <v>1</v>
      </c>
      <c s="27">
        <v>0</v>
      </c>
      <c s="27">
        <f>ROUND(ROUND(H58,2)*ROUND(G58,3),2)</f>
      </c>
      <c r="O58">
        <f>(I58*21)/100</f>
      </c>
      <c t="s">
        <v>16</v>
      </c>
    </row>
    <row r="59" spans="1:5" ht="12.75">
      <c r="A59" s="28" t="s">
        <v>43</v>
      </c>
      <c r="E59" s="29" t="s">
        <v>40</v>
      </c>
    </row>
    <row r="60" spans="1:5" ht="12.75">
      <c r="A60" s="30" t="s">
        <v>45</v>
      </c>
      <c r="E60" s="31" t="s">
        <v>40</v>
      </c>
    </row>
    <row r="61" spans="1:5" ht="12.75">
      <c r="A61" t="s">
        <v>46</v>
      </c>
      <c r="E61" s="29" t="s">
        <v>40</v>
      </c>
    </row>
    <row r="62" spans="1:16" ht="12.75">
      <c r="A62" s="18" t="s">
        <v>38</v>
      </c>
      <c s="23" t="s">
        <v>95</v>
      </c>
      <c s="23" t="s">
        <v>96</v>
      </c>
      <c s="18" t="s">
        <v>60</v>
      </c>
      <c s="24" t="s">
        <v>97</v>
      </c>
      <c s="25" t="s">
        <v>42</v>
      </c>
      <c s="26">
        <v>1</v>
      </c>
      <c s="27">
        <v>0</v>
      </c>
      <c s="27">
        <f>ROUND(ROUND(H62,2)*ROUND(G62,3),2)</f>
      </c>
      <c r="O62">
        <f>(I62*21)/100</f>
      </c>
      <c t="s">
        <v>16</v>
      </c>
    </row>
    <row r="63" spans="1:5" ht="12.75">
      <c r="A63" s="28" t="s">
        <v>43</v>
      </c>
      <c r="E63" s="29" t="s">
        <v>40</v>
      </c>
    </row>
    <row r="64" spans="1:5" ht="12.75">
      <c r="A64" s="30" t="s">
        <v>45</v>
      </c>
      <c r="E64" s="31" t="s">
        <v>40</v>
      </c>
    </row>
    <row r="65" spans="1:5" ht="12.75">
      <c r="A65" t="s">
        <v>46</v>
      </c>
      <c r="E65"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0+O8+O17+O62+O115</f>
      </c>
      <c t="s">
        <v>15</v>
      </c>
    </row>
    <row r="3" spans="1:16" ht="15" customHeight="1">
      <c r="A3" t="s">
        <v>1</v>
      </c>
      <c s="8" t="s">
        <v>3</v>
      </c>
      <c s="9" t="s">
        <v>4</v>
      </c>
      <c s="1"/>
      <c s="10" t="s">
        <v>5</v>
      </c>
      <c s="1"/>
      <c s="4"/>
      <c s="3" t="s">
        <v>98</v>
      </c>
      <c s="32">
        <f>0+I8+I17+I62+I115</f>
      </c>
      <c r="O3" t="s">
        <v>12</v>
      </c>
      <c t="s">
        <v>16</v>
      </c>
    </row>
    <row r="4" spans="1:16" ht="15" customHeight="1">
      <c r="A4" t="s">
        <v>6</v>
      </c>
      <c s="12" t="s">
        <v>11</v>
      </c>
      <c s="13" t="s">
        <v>98</v>
      </c>
      <c s="5"/>
      <c s="14" t="s">
        <v>99</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25.5">
      <c r="A9" s="18" t="s">
        <v>38</v>
      </c>
      <c s="23" t="s">
        <v>22</v>
      </c>
      <c s="23" t="s">
        <v>100</v>
      </c>
      <c s="18" t="s">
        <v>40</v>
      </c>
      <c s="24" t="s">
        <v>101</v>
      </c>
      <c s="25" t="s">
        <v>102</v>
      </c>
      <c s="26">
        <v>747.974</v>
      </c>
      <c s="27">
        <v>0</v>
      </c>
      <c s="27">
        <f>ROUND(ROUND(H9,2)*ROUND(G9,3),2)</f>
      </c>
      <c r="O9">
        <f>(I9*21)/100</f>
      </c>
      <c t="s">
        <v>16</v>
      </c>
    </row>
    <row r="10" spans="1:5" ht="12.75">
      <c r="A10" s="28" t="s">
        <v>43</v>
      </c>
      <c r="E10" s="29" t="s">
        <v>103</v>
      </c>
    </row>
    <row r="11" spans="1:5" ht="89.25">
      <c r="A11" s="30" t="s">
        <v>45</v>
      </c>
      <c r="E11" s="31" t="s">
        <v>104</v>
      </c>
    </row>
    <row r="12" spans="1:5" ht="140.25">
      <c r="A12" t="s">
        <v>46</v>
      </c>
      <c r="E12" s="29" t="s">
        <v>105</v>
      </c>
    </row>
    <row r="13" spans="1:16" ht="25.5">
      <c r="A13" s="18" t="s">
        <v>38</v>
      </c>
      <c s="23" t="s">
        <v>16</v>
      </c>
      <c s="23" t="s">
        <v>106</v>
      </c>
      <c s="18" t="s">
        <v>40</v>
      </c>
      <c s="24" t="s">
        <v>107</v>
      </c>
      <c s="25" t="s">
        <v>102</v>
      </c>
      <c s="26">
        <v>203.88</v>
      </c>
      <c s="27">
        <v>0</v>
      </c>
      <c s="27">
        <f>ROUND(ROUND(H13,2)*ROUND(G13,3),2)</f>
      </c>
      <c r="O13">
        <f>(I13*21)/100</f>
      </c>
      <c t="s">
        <v>16</v>
      </c>
    </row>
    <row r="14" spans="1:5" ht="12.75">
      <c r="A14" s="28" t="s">
        <v>43</v>
      </c>
      <c r="E14" s="29" t="s">
        <v>108</v>
      </c>
    </row>
    <row r="15" spans="1:5" ht="38.25">
      <c r="A15" s="30" t="s">
        <v>45</v>
      </c>
      <c r="E15" s="31" t="s">
        <v>109</v>
      </c>
    </row>
    <row r="16" spans="1:5" ht="140.25">
      <c r="A16" t="s">
        <v>46</v>
      </c>
      <c r="E16" s="29" t="s">
        <v>105</v>
      </c>
    </row>
    <row r="17" spans="1:18" ht="12.75" customHeight="1">
      <c r="A17" s="5" t="s">
        <v>36</v>
      </c>
      <c s="5"/>
      <c s="35" t="s">
        <v>22</v>
      </c>
      <c s="5"/>
      <c s="21" t="s">
        <v>110</v>
      </c>
      <c s="5"/>
      <c s="5"/>
      <c s="5"/>
      <c s="36">
        <f>0+Q17</f>
      </c>
      <c r="O17">
        <f>0+R17</f>
      </c>
      <c r="Q17">
        <f>0+I18+I22+I26+I30+I34+I38+I42+I46+I50+I54+I58</f>
      </c>
      <c>
        <f>0+O18+O22+O26+O30+O34+O38+O42+O46+O50+O54+O58</f>
      </c>
    </row>
    <row r="18" spans="1:16" ht="12.75">
      <c r="A18" s="18" t="s">
        <v>38</v>
      </c>
      <c s="23" t="s">
        <v>15</v>
      </c>
      <c s="23" t="s">
        <v>111</v>
      </c>
      <c s="18" t="s">
        <v>40</v>
      </c>
      <c s="24" t="s">
        <v>112</v>
      </c>
      <c s="25" t="s">
        <v>113</v>
      </c>
      <c s="26">
        <v>54</v>
      </c>
      <c s="27">
        <v>0</v>
      </c>
      <c s="27">
        <f>ROUND(ROUND(H18,2)*ROUND(G18,3),2)</f>
      </c>
      <c r="O18">
        <f>(I18*21)/100</f>
      </c>
      <c t="s">
        <v>16</v>
      </c>
    </row>
    <row r="19" spans="1:5" ht="38.25">
      <c r="A19" s="28" t="s">
        <v>43</v>
      </c>
      <c r="E19" s="29" t="s">
        <v>114</v>
      </c>
    </row>
    <row r="20" spans="1:5" ht="38.25">
      <c r="A20" s="30" t="s">
        <v>45</v>
      </c>
      <c r="E20" s="31" t="s">
        <v>115</v>
      </c>
    </row>
    <row r="21" spans="1:5" ht="38.25">
      <c r="A21" t="s">
        <v>46</v>
      </c>
      <c r="E21" s="29" t="s">
        <v>116</v>
      </c>
    </row>
    <row r="22" spans="1:16" ht="12.75">
      <c r="A22" s="18" t="s">
        <v>38</v>
      </c>
      <c s="23" t="s">
        <v>26</v>
      </c>
      <c s="23" t="s">
        <v>117</v>
      </c>
      <c s="18" t="s">
        <v>40</v>
      </c>
      <c s="24" t="s">
        <v>118</v>
      </c>
      <c s="25" t="s">
        <v>113</v>
      </c>
      <c s="26">
        <v>431.6</v>
      </c>
      <c s="27">
        <v>0</v>
      </c>
      <c s="27">
        <f>ROUND(ROUND(H22,2)*ROUND(G22,3),2)</f>
      </c>
      <c r="O22">
        <f>(I22*21)/100</f>
      </c>
      <c t="s">
        <v>16</v>
      </c>
    </row>
    <row r="23" spans="1:5" ht="63.75">
      <c r="A23" s="28" t="s">
        <v>43</v>
      </c>
      <c r="E23" s="29" t="s">
        <v>119</v>
      </c>
    </row>
    <row r="24" spans="1:5" ht="25.5">
      <c r="A24" s="30" t="s">
        <v>45</v>
      </c>
      <c r="E24" s="31" t="s">
        <v>120</v>
      </c>
    </row>
    <row r="25" spans="1:5" ht="12.75">
      <c r="A25" t="s">
        <v>46</v>
      </c>
      <c r="E25" s="29" t="s">
        <v>121</v>
      </c>
    </row>
    <row r="26" spans="1:16" ht="12.75">
      <c r="A26" s="18" t="s">
        <v>38</v>
      </c>
      <c s="23" t="s">
        <v>28</v>
      </c>
      <c s="23" t="s">
        <v>122</v>
      </c>
      <c s="18" t="s">
        <v>40</v>
      </c>
      <c s="24" t="s">
        <v>123</v>
      </c>
      <c s="25" t="s">
        <v>124</v>
      </c>
      <c s="26">
        <v>5</v>
      </c>
      <c s="27">
        <v>0</v>
      </c>
      <c s="27">
        <f>ROUND(ROUND(H26,2)*ROUND(G26,3),2)</f>
      </c>
      <c r="O26">
        <f>(I26*21)/100</f>
      </c>
      <c t="s">
        <v>16</v>
      </c>
    </row>
    <row r="27" spans="1:5" ht="38.25">
      <c r="A27" s="28" t="s">
        <v>43</v>
      </c>
      <c r="E27" s="29" t="s">
        <v>125</v>
      </c>
    </row>
    <row r="28" spans="1:5" ht="25.5">
      <c r="A28" s="30" t="s">
        <v>45</v>
      </c>
      <c r="E28" s="31" t="s">
        <v>126</v>
      </c>
    </row>
    <row r="29" spans="1:5" ht="165.75">
      <c r="A29" t="s">
        <v>46</v>
      </c>
      <c r="E29" s="29" t="s">
        <v>127</v>
      </c>
    </row>
    <row r="30" spans="1:16" ht="25.5">
      <c r="A30" s="18" t="s">
        <v>38</v>
      </c>
      <c s="23" t="s">
        <v>30</v>
      </c>
      <c s="23" t="s">
        <v>128</v>
      </c>
      <c s="18" t="s">
        <v>40</v>
      </c>
      <c s="24" t="s">
        <v>129</v>
      </c>
      <c s="25" t="s">
        <v>130</v>
      </c>
      <c s="26">
        <v>84.95</v>
      </c>
      <c s="27">
        <v>0</v>
      </c>
      <c s="27">
        <f>ROUND(ROUND(H30,2)*ROUND(G30,3),2)</f>
      </c>
      <c r="O30">
        <f>(I30*21)/100</f>
      </c>
      <c t="s">
        <v>16</v>
      </c>
    </row>
    <row r="31" spans="1:5" ht="51">
      <c r="A31" s="28" t="s">
        <v>43</v>
      </c>
      <c r="E31" s="29" t="s">
        <v>131</v>
      </c>
    </row>
    <row r="32" spans="1:5" ht="63.75">
      <c r="A32" s="30" t="s">
        <v>45</v>
      </c>
      <c r="E32" s="31" t="s">
        <v>132</v>
      </c>
    </row>
    <row r="33" spans="1:5" ht="25.5">
      <c r="A33" t="s">
        <v>46</v>
      </c>
      <c r="E33" s="29" t="s">
        <v>133</v>
      </c>
    </row>
    <row r="34" spans="1:16" ht="25.5">
      <c r="A34" s="18" t="s">
        <v>38</v>
      </c>
      <c s="23" t="s">
        <v>134</v>
      </c>
      <c s="23" t="s">
        <v>135</v>
      </c>
      <c s="18" t="s">
        <v>40</v>
      </c>
      <c s="24" t="s">
        <v>136</v>
      </c>
      <c s="25" t="s">
        <v>130</v>
      </c>
      <c s="26">
        <v>266.976</v>
      </c>
      <c s="27">
        <v>0</v>
      </c>
      <c s="27">
        <f>ROUND(ROUND(H34,2)*ROUND(G34,3),2)</f>
      </c>
      <c r="O34">
        <f>(I34*21)/100</f>
      </c>
      <c t="s">
        <v>16</v>
      </c>
    </row>
    <row r="35" spans="1:5" ht="63.75">
      <c r="A35" s="28" t="s">
        <v>43</v>
      </c>
      <c r="E35" s="29" t="s">
        <v>137</v>
      </c>
    </row>
    <row r="36" spans="1:5" ht="25.5">
      <c r="A36" s="30" t="s">
        <v>45</v>
      </c>
      <c r="E36" s="31" t="s">
        <v>138</v>
      </c>
    </row>
    <row r="37" spans="1:5" ht="25.5">
      <c r="A37" t="s">
        <v>46</v>
      </c>
      <c r="E37" s="29" t="s">
        <v>133</v>
      </c>
    </row>
    <row r="38" spans="1:16" ht="12.75">
      <c r="A38" s="18" t="s">
        <v>38</v>
      </c>
      <c s="23" t="s">
        <v>70</v>
      </c>
      <c s="23" t="s">
        <v>139</v>
      </c>
      <c s="18" t="s">
        <v>40</v>
      </c>
      <c s="24" t="s">
        <v>140</v>
      </c>
      <c s="25" t="s">
        <v>113</v>
      </c>
      <c s="26">
        <v>2841</v>
      </c>
      <c s="27">
        <v>0</v>
      </c>
      <c s="27">
        <f>ROUND(ROUND(H38,2)*ROUND(G38,3),2)</f>
      </c>
      <c r="O38">
        <f>(I38*21)/100</f>
      </c>
      <c t="s">
        <v>16</v>
      </c>
    </row>
    <row r="39" spans="1:5" ht="25.5">
      <c r="A39" s="28" t="s">
        <v>43</v>
      </c>
      <c r="E39" s="29" t="s">
        <v>141</v>
      </c>
    </row>
    <row r="40" spans="1:5" ht="25.5">
      <c r="A40" s="30" t="s">
        <v>45</v>
      </c>
      <c r="E40" s="31" t="s">
        <v>142</v>
      </c>
    </row>
    <row r="41" spans="1:5" ht="12.75">
      <c r="A41" t="s">
        <v>46</v>
      </c>
      <c r="E41" s="29" t="s">
        <v>143</v>
      </c>
    </row>
    <row r="42" spans="1:16" ht="12.75">
      <c r="A42" s="18" t="s">
        <v>38</v>
      </c>
      <c s="23" t="s">
        <v>33</v>
      </c>
      <c s="23" t="s">
        <v>144</v>
      </c>
      <c s="18" t="s">
        <v>40</v>
      </c>
      <c s="24" t="s">
        <v>145</v>
      </c>
      <c s="25" t="s">
        <v>130</v>
      </c>
      <c s="26">
        <v>77.2</v>
      </c>
      <c s="27">
        <v>0</v>
      </c>
      <c s="27">
        <f>ROUND(ROUND(H42,2)*ROUND(G42,3),2)</f>
      </c>
      <c r="O42">
        <f>(I42*21)/100</f>
      </c>
      <c t="s">
        <v>16</v>
      </c>
    </row>
    <row r="43" spans="1:5" ht="38.25">
      <c r="A43" s="28" t="s">
        <v>43</v>
      </c>
      <c r="E43" s="29" t="s">
        <v>146</v>
      </c>
    </row>
    <row r="44" spans="1:5" ht="76.5">
      <c r="A44" s="30" t="s">
        <v>45</v>
      </c>
      <c r="E44" s="31" t="s">
        <v>147</v>
      </c>
    </row>
    <row r="45" spans="1:5" ht="357">
      <c r="A45" t="s">
        <v>46</v>
      </c>
      <c r="E45" s="29" t="s">
        <v>148</v>
      </c>
    </row>
    <row r="46" spans="1:16" ht="12.75">
      <c r="A46" s="18" t="s">
        <v>38</v>
      </c>
      <c s="23" t="s">
        <v>35</v>
      </c>
      <c s="23" t="s">
        <v>149</v>
      </c>
      <c s="18" t="s">
        <v>150</v>
      </c>
      <c s="24" t="s">
        <v>151</v>
      </c>
      <c s="25" t="s">
        <v>130</v>
      </c>
      <c s="26">
        <v>77.2</v>
      </c>
      <c s="27">
        <v>0</v>
      </c>
      <c s="27">
        <f>ROUND(ROUND(H46,2)*ROUND(G46,3),2)</f>
      </c>
      <c r="O46">
        <f>(I46*21)/100</f>
      </c>
      <c t="s">
        <v>16</v>
      </c>
    </row>
    <row r="47" spans="1:5" ht="12.75">
      <c r="A47" s="28" t="s">
        <v>43</v>
      </c>
      <c r="E47" s="29" t="s">
        <v>152</v>
      </c>
    </row>
    <row r="48" spans="1:5" ht="38.25">
      <c r="A48" s="30" t="s">
        <v>45</v>
      </c>
      <c r="E48" s="31" t="s">
        <v>153</v>
      </c>
    </row>
    <row r="49" spans="1:5" ht="12.75">
      <c r="A49" t="s">
        <v>46</v>
      </c>
      <c r="E49" s="29" t="s">
        <v>40</v>
      </c>
    </row>
    <row r="50" spans="1:16" ht="12.75">
      <c r="A50" s="18" t="s">
        <v>38</v>
      </c>
      <c s="23" t="s">
        <v>79</v>
      </c>
      <c s="23" t="s">
        <v>154</v>
      </c>
      <c s="18" t="s">
        <v>40</v>
      </c>
      <c s="24" t="s">
        <v>155</v>
      </c>
      <c s="25" t="s">
        <v>130</v>
      </c>
      <c s="26">
        <v>27</v>
      </c>
      <c s="27">
        <v>0</v>
      </c>
      <c s="27">
        <f>ROUND(ROUND(H50,2)*ROUND(G50,3),2)</f>
      </c>
      <c r="O50">
        <f>(I50*21)/100</f>
      </c>
      <c t="s">
        <v>16</v>
      </c>
    </row>
    <row r="51" spans="1:5" ht="25.5">
      <c r="A51" s="28" t="s">
        <v>43</v>
      </c>
      <c r="E51" s="29" t="s">
        <v>156</v>
      </c>
    </row>
    <row r="52" spans="1:5" ht="25.5">
      <c r="A52" s="30" t="s">
        <v>45</v>
      </c>
      <c r="E52" s="31" t="s">
        <v>157</v>
      </c>
    </row>
    <row r="53" spans="1:5" ht="242.25">
      <c r="A53" t="s">
        <v>46</v>
      </c>
      <c r="E53" s="29" t="s">
        <v>158</v>
      </c>
    </row>
    <row r="54" spans="1:16" ht="12.75">
      <c r="A54" s="18" t="s">
        <v>38</v>
      </c>
      <c s="23" t="s">
        <v>82</v>
      </c>
      <c s="23" t="s">
        <v>159</v>
      </c>
      <c s="18" t="s">
        <v>40</v>
      </c>
      <c s="24" t="s">
        <v>160</v>
      </c>
      <c s="25" t="s">
        <v>113</v>
      </c>
      <c s="26">
        <v>768</v>
      </c>
      <c s="27">
        <v>0</v>
      </c>
      <c s="27">
        <f>ROUND(ROUND(H54,2)*ROUND(G54,3),2)</f>
      </c>
      <c r="O54">
        <f>(I54*21)/100</f>
      </c>
      <c t="s">
        <v>16</v>
      </c>
    </row>
    <row r="55" spans="1:5" ht="12.75">
      <c r="A55" s="28" t="s">
        <v>43</v>
      </c>
      <c r="E55" s="29" t="s">
        <v>161</v>
      </c>
    </row>
    <row r="56" spans="1:5" ht="25.5">
      <c r="A56" s="30" t="s">
        <v>45</v>
      </c>
      <c r="E56" s="31" t="s">
        <v>162</v>
      </c>
    </row>
    <row r="57" spans="1:5" ht="25.5">
      <c r="A57" t="s">
        <v>46</v>
      </c>
      <c r="E57" s="29" t="s">
        <v>163</v>
      </c>
    </row>
    <row r="58" spans="1:16" ht="12.75">
      <c r="A58" s="18" t="s">
        <v>38</v>
      </c>
      <c s="23" t="s">
        <v>164</v>
      </c>
      <c s="23" t="s">
        <v>165</v>
      </c>
      <c s="18" t="s">
        <v>40</v>
      </c>
      <c s="24" t="s">
        <v>166</v>
      </c>
      <c s="25" t="s">
        <v>113</v>
      </c>
      <c s="26">
        <v>50</v>
      </c>
      <c s="27">
        <v>0</v>
      </c>
      <c s="27">
        <f>ROUND(ROUND(H58,2)*ROUND(G58,3),2)</f>
      </c>
      <c r="O58">
        <f>(I58*21)/100</f>
      </c>
      <c t="s">
        <v>16</v>
      </c>
    </row>
    <row r="59" spans="1:5" ht="12.75">
      <c r="A59" s="28" t="s">
        <v>43</v>
      </c>
      <c r="E59" s="29" t="s">
        <v>161</v>
      </c>
    </row>
    <row r="60" spans="1:5" ht="25.5">
      <c r="A60" s="30" t="s">
        <v>45</v>
      </c>
      <c r="E60" s="31" t="s">
        <v>167</v>
      </c>
    </row>
    <row r="61" spans="1:5" ht="25.5">
      <c r="A61" t="s">
        <v>46</v>
      </c>
      <c r="E61" s="29" t="s">
        <v>168</v>
      </c>
    </row>
    <row r="62" spans="1:18" ht="12.75" customHeight="1">
      <c r="A62" s="5" t="s">
        <v>36</v>
      </c>
      <c s="5"/>
      <c s="35" t="s">
        <v>28</v>
      </c>
      <c s="5"/>
      <c s="21" t="s">
        <v>169</v>
      </c>
      <c s="5"/>
      <c s="5"/>
      <c s="5"/>
      <c s="36">
        <f>0+Q62</f>
      </c>
      <c r="O62">
        <f>0+R62</f>
      </c>
      <c r="Q62">
        <f>0+I63+I67+I71+I75+I79+I83+I87+I91+I95+I99+I103+I107+I111</f>
      </c>
      <c>
        <f>0+O63+O67+O71+O75+O79+O83+O87+O91+O95+O99+O103+O107+O111</f>
      </c>
    </row>
    <row r="63" spans="1:16" ht="12.75">
      <c r="A63" s="18" t="s">
        <v>38</v>
      </c>
      <c s="23" t="s">
        <v>86</v>
      </c>
      <c s="23" t="s">
        <v>170</v>
      </c>
      <c s="18" t="s">
        <v>150</v>
      </c>
      <c s="24" t="s">
        <v>171</v>
      </c>
      <c s="25" t="s">
        <v>113</v>
      </c>
      <c s="26">
        <v>768</v>
      </c>
      <c s="27">
        <v>0</v>
      </c>
      <c s="27">
        <f>ROUND(ROUND(H63,2)*ROUND(G63,3),2)</f>
      </c>
      <c r="O63">
        <f>(I63*21)/100</f>
      </c>
      <c t="s">
        <v>16</v>
      </c>
    </row>
    <row r="64" spans="1:5" ht="12.75">
      <c r="A64" s="28" t="s">
        <v>43</v>
      </c>
      <c r="E64" s="29" t="s">
        <v>172</v>
      </c>
    </row>
    <row r="65" spans="1:5" ht="38.25">
      <c r="A65" s="30" t="s">
        <v>45</v>
      </c>
      <c r="E65" s="31" t="s">
        <v>173</v>
      </c>
    </row>
    <row r="66" spans="1:5" ht="51">
      <c r="A66" t="s">
        <v>46</v>
      </c>
      <c r="E66" s="29" t="s">
        <v>174</v>
      </c>
    </row>
    <row r="67" spans="1:16" ht="12.75">
      <c r="A67" s="18" t="s">
        <v>38</v>
      </c>
      <c s="23" t="s">
        <v>89</v>
      </c>
      <c s="23" t="s">
        <v>170</v>
      </c>
      <c s="18" t="s">
        <v>175</v>
      </c>
      <c s="24" t="s">
        <v>171</v>
      </c>
      <c s="25" t="s">
        <v>113</v>
      </c>
      <c s="26">
        <v>716.8</v>
      </c>
      <c s="27">
        <v>0</v>
      </c>
      <c s="27">
        <f>ROUND(ROUND(H67,2)*ROUND(G67,3),2)</f>
      </c>
      <c r="O67">
        <f>(I67*21)/100</f>
      </c>
      <c t="s">
        <v>16</v>
      </c>
    </row>
    <row r="68" spans="1:5" ht="12.75">
      <c r="A68" s="28" t="s">
        <v>43</v>
      </c>
      <c r="E68" s="29" t="s">
        <v>176</v>
      </c>
    </row>
    <row r="69" spans="1:5" ht="38.25">
      <c r="A69" s="30" t="s">
        <v>45</v>
      </c>
      <c r="E69" s="31" t="s">
        <v>177</v>
      </c>
    </row>
    <row r="70" spans="1:5" ht="51">
      <c r="A70" t="s">
        <v>46</v>
      </c>
      <c r="E70" s="29" t="s">
        <v>174</v>
      </c>
    </row>
    <row r="71" spans="1:16" ht="12.75">
      <c r="A71" s="18" t="s">
        <v>38</v>
      </c>
      <c s="23" t="s">
        <v>178</v>
      </c>
      <c s="23" t="s">
        <v>179</v>
      </c>
      <c s="18" t="s">
        <v>40</v>
      </c>
      <c s="24" t="s">
        <v>180</v>
      </c>
      <c s="25" t="s">
        <v>113</v>
      </c>
      <c s="26">
        <v>406</v>
      </c>
      <c s="27">
        <v>0</v>
      </c>
      <c s="27">
        <f>ROUND(ROUND(H71,2)*ROUND(G71,3),2)</f>
      </c>
      <c r="O71">
        <f>(I71*21)/100</f>
      </c>
      <c t="s">
        <v>16</v>
      </c>
    </row>
    <row r="72" spans="1:5" ht="38.25">
      <c r="A72" s="28" t="s">
        <v>43</v>
      </c>
      <c r="E72" s="29" t="s">
        <v>181</v>
      </c>
    </row>
    <row r="73" spans="1:5" ht="25.5">
      <c r="A73" s="30" t="s">
        <v>45</v>
      </c>
      <c r="E73" s="31" t="s">
        <v>182</v>
      </c>
    </row>
    <row r="74" spans="1:5" ht="102">
      <c r="A74" t="s">
        <v>46</v>
      </c>
      <c r="E74" s="29" t="s">
        <v>183</v>
      </c>
    </row>
    <row r="75" spans="1:16" ht="12.75">
      <c r="A75" s="18" t="s">
        <v>38</v>
      </c>
      <c s="23" t="s">
        <v>92</v>
      </c>
      <c s="23" t="s">
        <v>184</v>
      </c>
      <c s="18" t="s">
        <v>40</v>
      </c>
      <c s="24" t="s">
        <v>185</v>
      </c>
      <c s="25" t="s">
        <v>113</v>
      </c>
      <c s="26">
        <v>716.8</v>
      </c>
      <c s="27">
        <v>0</v>
      </c>
      <c s="27">
        <f>ROUND(ROUND(H75,2)*ROUND(G75,3),2)</f>
      </c>
      <c r="O75">
        <f>(I75*21)/100</f>
      </c>
      <c t="s">
        <v>16</v>
      </c>
    </row>
    <row r="76" spans="1:5" ht="63.75">
      <c r="A76" s="28" t="s">
        <v>43</v>
      </c>
      <c r="E76" s="29" t="s">
        <v>186</v>
      </c>
    </row>
    <row r="77" spans="1:5" ht="25.5">
      <c r="A77" s="30" t="s">
        <v>45</v>
      </c>
      <c r="E77" s="31" t="s">
        <v>187</v>
      </c>
    </row>
    <row r="78" spans="1:5" ht="51">
      <c r="A78" t="s">
        <v>46</v>
      </c>
      <c r="E78" s="29" t="s">
        <v>188</v>
      </c>
    </row>
    <row r="79" spans="1:16" ht="12.75">
      <c r="A79" s="18" t="s">
        <v>38</v>
      </c>
      <c s="23" t="s">
        <v>95</v>
      </c>
      <c s="23" t="s">
        <v>189</v>
      </c>
      <c s="18" t="s">
        <v>150</v>
      </c>
      <c s="24" t="s">
        <v>190</v>
      </c>
      <c s="25" t="s">
        <v>113</v>
      </c>
      <c s="26">
        <v>1831.2</v>
      </c>
      <c s="27">
        <v>0</v>
      </c>
      <c s="27">
        <f>ROUND(ROUND(H79,2)*ROUND(G79,3),2)</f>
      </c>
      <c r="O79">
        <f>(I79*21)/100</f>
      </c>
      <c t="s">
        <v>16</v>
      </c>
    </row>
    <row r="80" spans="1:5" ht="76.5">
      <c r="A80" s="28" t="s">
        <v>43</v>
      </c>
      <c r="E80" s="29" t="s">
        <v>191</v>
      </c>
    </row>
    <row r="81" spans="1:5" ht="25.5">
      <c r="A81" s="30" t="s">
        <v>45</v>
      </c>
      <c r="E81" s="31" t="s">
        <v>192</v>
      </c>
    </row>
    <row r="82" spans="1:5" ht="51">
      <c r="A82" t="s">
        <v>46</v>
      </c>
      <c r="E82" s="29" t="s">
        <v>188</v>
      </c>
    </row>
    <row r="83" spans="1:16" ht="12.75">
      <c r="A83" s="18" t="s">
        <v>38</v>
      </c>
      <c s="23" t="s">
        <v>193</v>
      </c>
      <c s="23" t="s">
        <v>189</v>
      </c>
      <c s="18" t="s">
        <v>175</v>
      </c>
      <c s="24" t="s">
        <v>190</v>
      </c>
      <c s="25" t="s">
        <v>113</v>
      </c>
      <c s="26">
        <v>4413.15</v>
      </c>
      <c s="27">
        <v>0</v>
      </c>
      <c s="27">
        <f>ROUND(ROUND(H83,2)*ROUND(G83,3),2)</f>
      </c>
      <c r="O83">
        <f>(I83*21)/100</f>
      </c>
      <c t="s">
        <v>16</v>
      </c>
    </row>
    <row r="84" spans="1:5" ht="114.75">
      <c r="A84" s="28" t="s">
        <v>43</v>
      </c>
      <c r="E84" s="29" t="s">
        <v>194</v>
      </c>
    </row>
    <row r="85" spans="1:5" ht="38.25">
      <c r="A85" s="30" t="s">
        <v>45</v>
      </c>
      <c r="E85" s="31" t="s">
        <v>195</v>
      </c>
    </row>
    <row r="86" spans="1:5" ht="51">
      <c r="A86" t="s">
        <v>46</v>
      </c>
      <c r="E86" s="29" t="s">
        <v>188</v>
      </c>
    </row>
    <row r="87" spans="1:16" ht="12.75">
      <c r="A87" s="18" t="s">
        <v>38</v>
      </c>
      <c s="23" t="s">
        <v>196</v>
      </c>
      <c s="23" t="s">
        <v>197</v>
      </c>
      <c s="18" t="s">
        <v>198</v>
      </c>
      <c s="24" t="s">
        <v>199</v>
      </c>
      <c s="25" t="s">
        <v>113</v>
      </c>
      <c s="26">
        <v>152.8</v>
      </c>
      <c s="27">
        <v>0</v>
      </c>
      <c s="27">
        <f>ROUND(ROUND(H87,2)*ROUND(G87,3),2)</f>
      </c>
      <c r="O87">
        <f>(I87*21)/100</f>
      </c>
      <c t="s">
        <v>16</v>
      </c>
    </row>
    <row r="88" spans="1:5" ht="114.75">
      <c r="A88" s="28" t="s">
        <v>43</v>
      </c>
      <c r="E88" s="29" t="s">
        <v>200</v>
      </c>
    </row>
    <row r="89" spans="1:5" ht="76.5">
      <c r="A89" s="30" t="s">
        <v>45</v>
      </c>
      <c r="E89" s="31" t="s">
        <v>201</v>
      </c>
    </row>
    <row r="90" spans="1:5" ht="51">
      <c r="A90" t="s">
        <v>46</v>
      </c>
      <c r="E90" s="29" t="s">
        <v>188</v>
      </c>
    </row>
    <row r="91" spans="1:16" ht="12.75">
      <c r="A91" s="18" t="s">
        <v>38</v>
      </c>
      <c s="23" t="s">
        <v>202</v>
      </c>
      <c s="23" t="s">
        <v>203</v>
      </c>
      <c s="18" t="s">
        <v>198</v>
      </c>
      <c s="24" t="s">
        <v>204</v>
      </c>
      <c s="25" t="s">
        <v>113</v>
      </c>
      <c s="26">
        <v>152.8</v>
      </c>
      <c s="27">
        <v>0</v>
      </c>
      <c s="27">
        <f>ROUND(ROUND(H91,2)*ROUND(G91,3),2)</f>
      </c>
      <c r="O91">
        <f>(I91*21)/100</f>
      </c>
      <c t="s">
        <v>16</v>
      </c>
    </row>
    <row r="92" spans="1:5" ht="114.75">
      <c r="A92" s="28" t="s">
        <v>43</v>
      </c>
      <c r="E92" s="29" t="s">
        <v>200</v>
      </c>
    </row>
    <row r="93" spans="1:5" ht="76.5">
      <c r="A93" s="30" t="s">
        <v>45</v>
      </c>
      <c r="E93" s="31" t="s">
        <v>201</v>
      </c>
    </row>
    <row r="94" spans="1:5" ht="51">
      <c r="A94" t="s">
        <v>46</v>
      </c>
      <c r="E94" s="29" t="s">
        <v>205</v>
      </c>
    </row>
    <row r="95" spans="1:16" ht="12.75">
      <c r="A95" s="18" t="s">
        <v>38</v>
      </c>
      <c s="23" t="s">
        <v>206</v>
      </c>
      <c s="23" t="s">
        <v>207</v>
      </c>
      <c s="18" t="s">
        <v>40</v>
      </c>
      <c s="24" t="s">
        <v>208</v>
      </c>
      <c s="25" t="s">
        <v>113</v>
      </c>
      <c s="26">
        <v>2165</v>
      </c>
      <c s="27">
        <v>0</v>
      </c>
      <c s="27">
        <f>ROUND(ROUND(H95,2)*ROUND(G95,3),2)</f>
      </c>
      <c r="O95">
        <f>(I95*21)/100</f>
      </c>
      <c t="s">
        <v>16</v>
      </c>
    </row>
    <row r="96" spans="1:5" ht="51">
      <c r="A96" s="28" t="s">
        <v>43</v>
      </c>
      <c r="E96" s="29" t="s">
        <v>209</v>
      </c>
    </row>
    <row r="97" spans="1:5" ht="25.5">
      <c r="A97" s="30" t="s">
        <v>45</v>
      </c>
      <c r="E97" s="31" t="s">
        <v>210</v>
      </c>
    </row>
    <row r="98" spans="1:5" ht="140.25">
      <c r="A98" t="s">
        <v>46</v>
      </c>
      <c r="E98" s="29" t="s">
        <v>211</v>
      </c>
    </row>
    <row r="99" spans="1:16" ht="12.75">
      <c r="A99" s="18" t="s">
        <v>38</v>
      </c>
      <c s="23" t="s">
        <v>212</v>
      </c>
      <c s="23" t="s">
        <v>213</v>
      </c>
      <c s="18" t="s">
        <v>40</v>
      </c>
      <c s="24" t="s">
        <v>214</v>
      </c>
      <c s="25" t="s">
        <v>113</v>
      </c>
      <c s="26">
        <v>2229.95</v>
      </c>
      <c s="27">
        <v>0</v>
      </c>
      <c s="27">
        <f>ROUND(ROUND(H99,2)*ROUND(G99,3),2)</f>
      </c>
      <c r="O99">
        <f>(I99*21)/100</f>
      </c>
      <c t="s">
        <v>16</v>
      </c>
    </row>
    <row r="100" spans="1:5" ht="51">
      <c r="A100" s="28" t="s">
        <v>43</v>
      </c>
      <c r="E100" s="29" t="s">
        <v>215</v>
      </c>
    </row>
    <row r="101" spans="1:5" ht="25.5">
      <c r="A101" s="30" t="s">
        <v>45</v>
      </c>
      <c r="E101" s="31" t="s">
        <v>216</v>
      </c>
    </row>
    <row r="102" spans="1:5" ht="140.25">
      <c r="A102" t="s">
        <v>46</v>
      </c>
      <c r="E102" s="29" t="s">
        <v>211</v>
      </c>
    </row>
    <row r="103" spans="1:16" ht="12.75">
      <c r="A103" s="18" t="s">
        <v>38</v>
      </c>
      <c s="23" t="s">
        <v>217</v>
      </c>
      <c s="23" t="s">
        <v>218</v>
      </c>
      <c s="18" t="s">
        <v>40</v>
      </c>
      <c s="24" t="s">
        <v>219</v>
      </c>
      <c s="25" t="s">
        <v>113</v>
      </c>
      <c s="26">
        <v>672</v>
      </c>
      <c s="27">
        <v>0</v>
      </c>
      <c s="27">
        <f>ROUND(ROUND(H103,2)*ROUND(G103,3),2)</f>
      </c>
      <c r="O103">
        <f>(I103*21)/100</f>
      </c>
      <c t="s">
        <v>16</v>
      </c>
    </row>
    <row r="104" spans="1:5" ht="51">
      <c r="A104" s="28" t="s">
        <v>43</v>
      </c>
      <c r="E104" s="29" t="s">
        <v>220</v>
      </c>
    </row>
    <row r="105" spans="1:5" ht="25.5">
      <c r="A105" s="30" t="s">
        <v>45</v>
      </c>
      <c r="E105" s="31" t="s">
        <v>221</v>
      </c>
    </row>
    <row r="106" spans="1:5" ht="140.25">
      <c r="A106" t="s">
        <v>46</v>
      </c>
      <c r="E106" s="29" t="s">
        <v>211</v>
      </c>
    </row>
    <row r="107" spans="1:16" ht="12.75">
      <c r="A107" s="18" t="s">
        <v>38</v>
      </c>
      <c s="23" t="s">
        <v>222</v>
      </c>
      <c s="23" t="s">
        <v>223</v>
      </c>
      <c s="18" t="s">
        <v>40</v>
      </c>
      <c s="24" t="s">
        <v>224</v>
      </c>
      <c s="25" t="s">
        <v>130</v>
      </c>
      <c s="26">
        <v>59.8</v>
      </c>
      <c s="27">
        <v>0</v>
      </c>
      <c s="27">
        <f>ROUND(ROUND(H107,2)*ROUND(G107,3),2)</f>
      </c>
      <c r="O107">
        <f>(I107*21)/100</f>
      </c>
      <c t="s">
        <v>16</v>
      </c>
    </row>
    <row r="108" spans="1:5" ht="63.75">
      <c r="A108" s="28" t="s">
        <v>43</v>
      </c>
      <c r="E108" s="29" t="s">
        <v>225</v>
      </c>
    </row>
    <row r="109" spans="1:5" ht="25.5">
      <c r="A109" s="30" t="s">
        <v>45</v>
      </c>
      <c r="E109" s="31" t="s">
        <v>226</v>
      </c>
    </row>
    <row r="110" spans="1:5" ht="204">
      <c r="A110" t="s">
        <v>46</v>
      </c>
      <c r="E110" s="29" t="s">
        <v>227</v>
      </c>
    </row>
    <row r="111" spans="1:16" ht="12.75">
      <c r="A111" s="18" t="s">
        <v>38</v>
      </c>
      <c s="23" t="s">
        <v>228</v>
      </c>
      <c s="23" t="s">
        <v>229</v>
      </c>
      <c s="18" t="s">
        <v>198</v>
      </c>
      <c s="24" t="s">
        <v>230</v>
      </c>
      <c s="25" t="s">
        <v>231</v>
      </c>
      <c s="26">
        <v>76.4</v>
      </c>
      <c s="27">
        <v>0</v>
      </c>
      <c s="27">
        <f>ROUND(ROUND(H111,2)*ROUND(G111,3),2)</f>
      </c>
      <c r="O111">
        <f>(I111*21)/100</f>
      </c>
      <c t="s">
        <v>16</v>
      </c>
    </row>
    <row r="112" spans="1:5" ht="114.75">
      <c r="A112" s="28" t="s">
        <v>43</v>
      </c>
      <c r="E112" s="29" t="s">
        <v>200</v>
      </c>
    </row>
    <row r="113" spans="1:5" ht="102">
      <c r="A113" s="30" t="s">
        <v>45</v>
      </c>
      <c r="E113" s="31" t="s">
        <v>232</v>
      </c>
    </row>
    <row r="114" spans="1:5" ht="51">
      <c r="A114" t="s">
        <v>46</v>
      </c>
      <c r="E114" s="29" t="s">
        <v>233</v>
      </c>
    </row>
    <row r="115" spans="1:18" ht="12.75" customHeight="1">
      <c r="A115" s="5" t="s">
        <v>36</v>
      </c>
      <c s="5"/>
      <c s="35" t="s">
        <v>33</v>
      </c>
      <c s="5"/>
      <c s="21" t="s">
        <v>234</v>
      </c>
      <c s="5"/>
      <c s="5"/>
      <c s="5"/>
      <c s="36">
        <f>0+Q115</f>
      </c>
      <c r="O115">
        <f>0+R115</f>
      </c>
      <c r="Q115">
        <f>0+I116+I120+I124+I128+I132+I136+I140+I144+I148+I152+I156+I160+I164+I168+I172+I176+I180+I184+I188</f>
      </c>
      <c>
        <f>0+O116+O120+O124+O128+O132+O136+O140+O144+O148+O152+O156+O160+O164+O168+O172+O176+O180+O184+O188</f>
      </c>
    </row>
    <row r="116" spans="1:16" ht="25.5">
      <c r="A116" s="18" t="s">
        <v>38</v>
      </c>
      <c s="23" t="s">
        <v>235</v>
      </c>
      <c s="23" t="s">
        <v>236</v>
      </c>
      <c s="18" t="s">
        <v>40</v>
      </c>
      <c s="24" t="s">
        <v>237</v>
      </c>
      <c s="25" t="s">
        <v>231</v>
      </c>
      <c s="26">
        <v>132</v>
      </c>
      <c s="27">
        <v>0</v>
      </c>
      <c s="27">
        <f>ROUND(ROUND(H116,2)*ROUND(G116,3),2)</f>
      </c>
      <c r="O116">
        <f>(I116*21)/100</f>
      </c>
      <c t="s">
        <v>16</v>
      </c>
    </row>
    <row r="117" spans="1:5" ht="51">
      <c r="A117" s="28" t="s">
        <v>43</v>
      </c>
      <c r="E117" s="29" t="s">
        <v>238</v>
      </c>
    </row>
    <row r="118" spans="1:5" ht="25.5">
      <c r="A118" s="30" t="s">
        <v>45</v>
      </c>
      <c r="E118" s="31" t="s">
        <v>239</v>
      </c>
    </row>
    <row r="119" spans="1:5" ht="38.25">
      <c r="A119" t="s">
        <v>46</v>
      </c>
      <c r="E119" s="29" t="s">
        <v>240</v>
      </c>
    </row>
    <row r="120" spans="1:16" ht="25.5">
      <c r="A120" s="18" t="s">
        <v>38</v>
      </c>
      <c s="23" t="s">
        <v>241</v>
      </c>
      <c s="23" t="s">
        <v>242</v>
      </c>
      <c s="18" t="s">
        <v>40</v>
      </c>
      <c s="24" t="s">
        <v>243</v>
      </c>
      <c s="25" t="s">
        <v>231</v>
      </c>
      <c s="26">
        <v>224</v>
      </c>
      <c s="27">
        <v>0</v>
      </c>
      <c s="27">
        <f>ROUND(ROUND(H120,2)*ROUND(G120,3),2)</f>
      </c>
      <c r="O120">
        <f>(I120*21)/100</f>
      </c>
      <c t="s">
        <v>16</v>
      </c>
    </row>
    <row r="121" spans="1:5" ht="12.75">
      <c r="A121" s="28" t="s">
        <v>43</v>
      </c>
      <c r="E121" s="29" t="s">
        <v>244</v>
      </c>
    </row>
    <row r="122" spans="1:5" ht="25.5">
      <c r="A122" s="30" t="s">
        <v>45</v>
      </c>
      <c r="E122" s="31" t="s">
        <v>245</v>
      </c>
    </row>
    <row r="123" spans="1:5" ht="127.5">
      <c r="A123" t="s">
        <v>46</v>
      </c>
      <c r="E123" s="29" t="s">
        <v>246</v>
      </c>
    </row>
    <row r="124" spans="1:16" ht="12.75">
      <c r="A124" s="18" t="s">
        <v>38</v>
      </c>
      <c s="23" t="s">
        <v>247</v>
      </c>
      <c s="23" t="s">
        <v>248</v>
      </c>
      <c s="18" t="s">
        <v>40</v>
      </c>
      <c s="24" t="s">
        <v>249</v>
      </c>
      <c s="25" t="s">
        <v>124</v>
      </c>
      <c s="26">
        <v>4</v>
      </c>
      <c s="27">
        <v>0</v>
      </c>
      <c s="27">
        <f>ROUND(ROUND(H124,2)*ROUND(G124,3),2)</f>
      </c>
      <c r="O124">
        <f>(I124*21)/100</f>
      </c>
      <c t="s">
        <v>16</v>
      </c>
    </row>
    <row r="125" spans="1:5" ht="12.75">
      <c r="A125" s="28" t="s">
        <v>43</v>
      </c>
      <c r="E125" s="29" t="s">
        <v>40</v>
      </c>
    </row>
    <row r="126" spans="1:5" ht="51">
      <c r="A126" s="30" t="s">
        <v>45</v>
      </c>
      <c r="E126" s="31" t="s">
        <v>250</v>
      </c>
    </row>
    <row r="127" spans="1:5" ht="51">
      <c r="A127" t="s">
        <v>46</v>
      </c>
      <c r="E127" s="29" t="s">
        <v>251</v>
      </c>
    </row>
    <row r="128" spans="1:16" ht="12.75">
      <c r="A128" s="18" t="s">
        <v>38</v>
      </c>
      <c s="23" t="s">
        <v>252</v>
      </c>
      <c s="23" t="s">
        <v>253</v>
      </c>
      <c s="18" t="s">
        <v>40</v>
      </c>
      <c s="24" t="s">
        <v>254</v>
      </c>
      <c s="25" t="s">
        <v>124</v>
      </c>
      <c s="26">
        <v>8</v>
      </c>
      <c s="27">
        <v>0</v>
      </c>
      <c s="27">
        <f>ROUND(ROUND(H128,2)*ROUND(G128,3),2)</f>
      </c>
      <c r="O128">
        <f>(I128*21)/100</f>
      </c>
      <c t="s">
        <v>16</v>
      </c>
    </row>
    <row r="129" spans="1:5" ht="38.25">
      <c r="A129" s="28" t="s">
        <v>43</v>
      </c>
      <c r="E129" s="29" t="s">
        <v>255</v>
      </c>
    </row>
    <row r="130" spans="1:5" ht="25.5">
      <c r="A130" s="30" t="s">
        <v>45</v>
      </c>
      <c r="E130" s="31" t="s">
        <v>256</v>
      </c>
    </row>
    <row r="131" spans="1:5" ht="25.5">
      <c r="A131" t="s">
        <v>46</v>
      </c>
      <c r="E131" s="29" t="s">
        <v>257</v>
      </c>
    </row>
    <row r="132" spans="1:16" ht="25.5">
      <c r="A132" s="18" t="s">
        <v>38</v>
      </c>
      <c s="23" t="s">
        <v>258</v>
      </c>
      <c s="23" t="s">
        <v>259</v>
      </c>
      <c s="18" t="s">
        <v>40</v>
      </c>
      <c s="24" t="s">
        <v>260</v>
      </c>
      <c s="25" t="s">
        <v>124</v>
      </c>
      <c s="26">
        <v>6</v>
      </c>
      <c s="27">
        <v>0</v>
      </c>
      <c s="27">
        <f>ROUND(ROUND(H132,2)*ROUND(G132,3),2)</f>
      </c>
      <c r="O132">
        <f>(I132*21)/100</f>
      </c>
      <c t="s">
        <v>16</v>
      </c>
    </row>
    <row r="133" spans="1:5" ht="12.75">
      <c r="A133" s="28" t="s">
        <v>43</v>
      </c>
      <c r="E133" s="29" t="s">
        <v>40</v>
      </c>
    </row>
    <row r="134" spans="1:5" ht="51">
      <c r="A134" s="30" t="s">
        <v>45</v>
      </c>
      <c r="E134" s="31" t="s">
        <v>261</v>
      </c>
    </row>
    <row r="135" spans="1:5" ht="51">
      <c r="A135" t="s">
        <v>46</v>
      </c>
      <c r="E135" s="29" t="s">
        <v>251</v>
      </c>
    </row>
    <row r="136" spans="1:16" ht="12.75">
      <c r="A136" s="18" t="s">
        <v>38</v>
      </c>
      <c s="23" t="s">
        <v>262</v>
      </c>
      <c s="23" t="s">
        <v>263</v>
      </c>
      <c s="18" t="s">
        <v>40</v>
      </c>
      <c s="24" t="s">
        <v>264</v>
      </c>
      <c s="25" t="s">
        <v>124</v>
      </c>
      <c s="26">
        <v>6</v>
      </c>
      <c s="27">
        <v>0</v>
      </c>
      <c s="27">
        <f>ROUND(ROUND(H136,2)*ROUND(G136,3),2)</f>
      </c>
      <c r="O136">
        <f>(I136*21)/100</f>
      </c>
      <c t="s">
        <v>16</v>
      </c>
    </row>
    <row r="137" spans="1:5" ht="12.75">
      <c r="A137" s="28" t="s">
        <v>43</v>
      </c>
      <c r="E137" s="29" t="s">
        <v>265</v>
      </c>
    </row>
    <row r="138" spans="1:5" ht="38.25">
      <c r="A138" s="30" t="s">
        <v>45</v>
      </c>
      <c r="E138" s="31" t="s">
        <v>266</v>
      </c>
    </row>
    <row r="139" spans="1:5" ht="12.75">
      <c r="A139" t="s">
        <v>46</v>
      </c>
      <c r="E139" s="29" t="s">
        <v>267</v>
      </c>
    </row>
    <row r="140" spans="1:16" ht="25.5">
      <c r="A140" s="18" t="s">
        <v>38</v>
      </c>
      <c s="23" t="s">
        <v>268</v>
      </c>
      <c s="23" t="s">
        <v>269</v>
      </c>
      <c s="18" t="s">
        <v>40</v>
      </c>
      <c s="24" t="s">
        <v>270</v>
      </c>
      <c s="25" t="s">
        <v>124</v>
      </c>
      <c s="26">
        <v>7</v>
      </c>
      <c s="27">
        <v>0</v>
      </c>
      <c s="27">
        <f>ROUND(ROUND(H140,2)*ROUND(G140,3),2)</f>
      </c>
      <c r="O140">
        <f>(I140*21)/100</f>
      </c>
      <c t="s">
        <v>16</v>
      </c>
    </row>
    <row r="141" spans="1:5" ht="12.75">
      <c r="A141" s="28" t="s">
        <v>43</v>
      </c>
      <c r="E141" s="29" t="s">
        <v>40</v>
      </c>
    </row>
    <row r="142" spans="1:5" ht="140.25">
      <c r="A142" s="30" t="s">
        <v>45</v>
      </c>
      <c r="E142" s="31" t="s">
        <v>271</v>
      </c>
    </row>
    <row r="143" spans="1:5" ht="25.5">
      <c r="A143" t="s">
        <v>46</v>
      </c>
      <c r="E143" s="29" t="s">
        <v>272</v>
      </c>
    </row>
    <row r="144" spans="1:16" ht="25.5">
      <c r="A144" s="18" t="s">
        <v>38</v>
      </c>
      <c s="23" t="s">
        <v>273</v>
      </c>
      <c s="23" t="s">
        <v>274</v>
      </c>
      <c s="18" t="s">
        <v>40</v>
      </c>
      <c s="24" t="s">
        <v>275</v>
      </c>
      <c s="25" t="s">
        <v>124</v>
      </c>
      <c s="26">
        <v>9</v>
      </c>
      <c s="27">
        <v>0</v>
      </c>
      <c s="27">
        <f>ROUND(ROUND(H144,2)*ROUND(G144,3),2)</f>
      </c>
      <c r="O144">
        <f>(I144*21)/100</f>
      </c>
      <c t="s">
        <v>16</v>
      </c>
    </row>
    <row r="145" spans="1:5" ht="51">
      <c r="A145" s="28" t="s">
        <v>43</v>
      </c>
      <c r="E145" s="29" t="s">
        <v>276</v>
      </c>
    </row>
    <row r="146" spans="1:5" ht="165.75">
      <c r="A146" s="30" t="s">
        <v>45</v>
      </c>
      <c r="E146" s="31" t="s">
        <v>277</v>
      </c>
    </row>
    <row r="147" spans="1:5" ht="25.5">
      <c r="A147" t="s">
        <v>46</v>
      </c>
      <c r="E147" s="29" t="s">
        <v>278</v>
      </c>
    </row>
    <row r="148" spans="1:16" ht="12.75">
      <c r="A148" s="18" t="s">
        <v>38</v>
      </c>
      <c s="23" t="s">
        <v>279</v>
      </c>
      <c s="23" t="s">
        <v>280</v>
      </c>
      <c s="18" t="s">
        <v>40</v>
      </c>
      <c s="24" t="s">
        <v>281</v>
      </c>
      <c s="25" t="s">
        <v>113</v>
      </c>
      <c s="26">
        <v>13.5</v>
      </c>
      <c s="27">
        <v>0</v>
      </c>
      <c s="27">
        <f>ROUND(ROUND(H148,2)*ROUND(G148,3),2)</f>
      </c>
      <c r="O148">
        <f>(I148*21)/100</f>
      </c>
      <c t="s">
        <v>16</v>
      </c>
    </row>
    <row r="149" spans="1:5" ht="12.75">
      <c r="A149" s="28" t="s">
        <v>43</v>
      </c>
      <c r="E149" s="29" t="s">
        <v>40</v>
      </c>
    </row>
    <row r="150" spans="1:5" ht="38.25">
      <c r="A150" s="30" t="s">
        <v>45</v>
      </c>
      <c r="E150" s="31" t="s">
        <v>282</v>
      </c>
    </row>
    <row r="151" spans="1:5" ht="25.5">
      <c r="A151" t="s">
        <v>46</v>
      </c>
      <c r="E151" s="29" t="s">
        <v>272</v>
      </c>
    </row>
    <row r="152" spans="1:16" ht="12.75">
      <c r="A152" s="18" t="s">
        <v>38</v>
      </c>
      <c s="23" t="s">
        <v>283</v>
      </c>
      <c s="23" t="s">
        <v>284</v>
      </c>
      <c s="18" t="s">
        <v>40</v>
      </c>
      <c s="24" t="s">
        <v>285</v>
      </c>
      <c s="25" t="s">
        <v>113</v>
      </c>
      <c s="26">
        <v>13.5</v>
      </c>
      <c s="27">
        <v>0</v>
      </c>
      <c s="27">
        <f>ROUND(ROUND(H152,2)*ROUND(G152,3),2)</f>
      </c>
      <c r="O152">
        <f>(I152*21)/100</f>
      </c>
      <c t="s">
        <v>16</v>
      </c>
    </row>
    <row r="153" spans="1:5" ht="51">
      <c r="A153" s="28" t="s">
        <v>43</v>
      </c>
      <c r="E153" s="29" t="s">
        <v>286</v>
      </c>
    </row>
    <row r="154" spans="1:5" ht="38.25">
      <c r="A154" s="30" t="s">
        <v>45</v>
      </c>
      <c r="E154" s="31" t="s">
        <v>282</v>
      </c>
    </row>
    <row r="155" spans="1:5" ht="25.5">
      <c r="A155" t="s">
        <v>46</v>
      </c>
      <c r="E155" s="29" t="s">
        <v>278</v>
      </c>
    </row>
    <row r="156" spans="1:16" ht="25.5">
      <c r="A156" s="18" t="s">
        <v>38</v>
      </c>
      <c s="23" t="s">
        <v>287</v>
      </c>
      <c s="23" t="s">
        <v>288</v>
      </c>
      <c s="18" t="s">
        <v>40</v>
      </c>
      <c s="24" t="s">
        <v>289</v>
      </c>
      <c s="25" t="s">
        <v>124</v>
      </c>
      <c s="26">
        <v>3</v>
      </c>
      <c s="27">
        <v>0</v>
      </c>
      <c s="27">
        <f>ROUND(ROUND(H156,2)*ROUND(G156,3),2)</f>
      </c>
      <c r="O156">
        <f>(I156*21)/100</f>
      </c>
      <c t="s">
        <v>16</v>
      </c>
    </row>
    <row r="157" spans="1:5" ht="12.75">
      <c r="A157" s="28" t="s">
        <v>43</v>
      </c>
      <c r="E157" s="29" t="s">
        <v>40</v>
      </c>
    </row>
    <row r="158" spans="1:5" ht="25.5">
      <c r="A158" s="30" t="s">
        <v>45</v>
      </c>
      <c r="E158" s="31" t="s">
        <v>290</v>
      </c>
    </row>
    <row r="159" spans="1:5" ht="25.5">
      <c r="A159" t="s">
        <v>46</v>
      </c>
      <c r="E159" s="29" t="s">
        <v>291</v>
      </c>
    </row>
    <row r="160" spans="1:16" ht="12.75">
      <c r="A160" s="18" t="s">
        <v>38</v>
      </c>
      <c s="23" t="s">
        <v>292</v>
      </c>
      <c s="23" t="s">
        <v>293</v>
      </c>
      <c s="18" t="s">
        <v>40</v>
      </c>
      <c s="24" t="s">
        <v>294</v>
      </c>
      <c s="25" t="s">
        <v>124</v>
      </c>
      <c s="26">
        <v>3</v>
      </c>
      <c s="27">
        <v>0</v>
      </c>
      <c s="27">
        <f>ROUND(ROUND(H160,2)*ROUND(G160,3),2)</f>
      </c>
      <c r="O160">
        <f>(I160*21)/100</f>
      </c>
      <c t="s">
        <v>16</v>
      </c>
    </row>
    <row r="161" spans="1:5" ht="38.25">
      <c r="A161" s="28" t="s">
        <v>43</v>
      </c>
      <c r="E161" s="29" t="s">
        <v>295</v>
      </c>
    </row>
    <row r="162" spans="1:5" ht="25.5">
      <c r="A162" s="30" t="s">
        <v>45</v>
      </c>
      <c r="E162" s="31" t="s">
        <v>290</v>
      </c>
    </row>
    <row r="163" spans="1:5" ht="25.5">
      <c r="A163" t="s">
        <v>46</v>
      </c>
      <c r="E163" s="29" t="s">
        <v>278</v>
      </c>
    </row>
    <row r="164" spans="1:16" ht="12.75">
      <c r="A164" s="18" t="s">
        <v>38</v>
      </c>
      <c s="23" t="s">
        <v>296</v>
      </c>
      <c s="23" t="s">
        <v>297</v>
      </c>
      <c s="18" t="s">
        <v>40</v>
      </c>
      <c s="24" t="s">
        <v>298</v>
      </c>
      <c s="25" t="s">
        <v>124</v>
      </c>
      <c s="26">
        <v>2</v>
      </c>
      <c s="27">
        <v>0</v>
      </c>
      <c s="27">
        <f>ROUND(ROUND(H164,2)*ROUND(G164,3),2)</f>
      </c>
      <c r="O164">
        <f>(I164*21)/100</f>
      </c>
      <c t="s">
        <v>16</v>
      </c>
    </row>
    <row r="165" spans="1:5" ht="12.75">
      <c r="A165" s="28" t="s">
        <v>43</v>
      </c>
      <c r="E165" s="29" t="s">
        <v>299</v>
      </c>
    </row>
    <row r="166" spans="1:5" ht="12.75">
      <c r="A166" s="30" t="s">
        <v>45</v>
      </c>
      <c r="E166" s="31" t="s">
        <v>300</v>
      </c>
    </row>
    <row r="167" spans="1:5" ht="25.5">
      <c r="A167" t="s">
        <v>46</v>
      </c>
      <c r="E167" s="29" t="s">
        <v>291</v>
      </c>
    </row>
    <row r="168" spans="1:16" ht="12.75">
      <c r="A168" s="18" t="s">
        <v>38</v>
      </c>
      <c s="23" t="s">
        <v>301</v>
      </c>
      <c s="23" t="s">
        <v>302</v>
      </c>
      <c s="18" t="s">
        <v>40</v>
      </c>
      <c s="24" t="s">
        <v>303</v>
      </c>
      <c s="25" t="s">
        <v>124</v>
      </c>
      <c s="26">
        <v>2</v>
      </c>
      <c s="27">
        <v>0</v>
      </c>
      <c s="27">
        <f>ROUND(ROUND(H168,2)*ROUND(G168,3),2)</f>
      </c>
      <c r="O168">
        <f>(I168*21)/100</f>
      </c>
      <c t="s">
        <v>16</v>
      </c>
    </row>
    <row r="169" spans="1:5" ht="51">
      <c r="A169" s="28" t="s">
        <v>43</v>
      </c>
      <c r="E169" s="29" t="s">
        <v>286</v>
      </c>
    </row>
    <row r="170" spans="1:5" ht="12.75">
      <c r="A170" s="30" t="s">
        <v>45</v>
      </c>
      <c r="E170" s="31" t="s">
        <v>300</v>
      </c>
    </row>
    <row r="171" spans="1:5" ht="25.5">
      <c r="A171" t="s">
        <v>46</v>
      </c>
      <c r="E171" s="29" t="s">
        <v>278</v>
      </c>
    </row>
    <row r="172" spans="1:16" ht="12.75">
      <c r="A172" s="18" t="s">
        <v>38</v>
      </c>
      <c s="23" t="s">
        <v>304</v>
      </c>
      <c s="23" t="s">
        <v>305</v>
      </c>
      <c s="18" t="s">
        <v>40</v>
      </c>
      <c s="24" t="s">
        <v>306</v>
      </c>
      <c s="25" t="s">
        <v>113</v>
      </c>
      <c s="26">
        <v>204.875</v>
      </c>
      <c s="27">
        <v>0</v>
      </c>
      <c s="27">
        <f>ROUND(ROUND(H172,2)*ROUND(G172,3),2)</f>
      </c>
      <c r="O172">
        <f>(I172*21)/100</f>
      </c>
      <c t="s">
        <v>16</v>
      </c>
    </row>
    <row r="173" spans="1:5" ht="12.75">
      <c r="A173" s="28" t="s">
        <v>43</v>
      </c>
      <c r="E173" s="29" t="s">
        <v>40</v>
      </c>
    </row>
    <row r="174" spans="1:5" ht="191.25">
      <c r="A174" s="30" t="s">
        <v>45</v>
      </c>
      <c r="E174" s="31" t="s">
        <v>307</v>
      </c>
    </row>
    <row r="175" spans="1:5" ht="38.25">
      <c r="A175" t="s">
        <v>46</v>
      </c>
      <c r="E175" s="29" t="s">
        <v>308</v>
      </c>
    </row>
    <row r="176" spans="1:16" ht="12.75">
      <c r="A176" s="18" t="s">
        <v>38</v>
      </c>
      <c s="23" t="s">
        <v>309</v>
      </c>
      <c s="23" t="s">
        <v>310</v>
      </c>
      <c s="18" t="s">
        <v>40</v>
      </c>
      <c s="24" t="s">
        <v>311</v>
      </c>
      <c s="25" t="s">
        <v>231</v>
      </c>
      <c s="26">
        <v>247.5</v>
      </c>
      <c s="27">
        <v>0</v>
      </c>
      <c s="27">
        <f>ROUND(ROUND(H176,2)*ROUND(G176,3),2)</f>
      </c>
      <c r="O176">
        <f>(I176*21)/100</f>
      </c>
      <c t="s">
        <v>16</v>
      </c>
    </row>
    <row r="177" spans="1:5" ht="38.25">
      <c r="A177" s="28" t="s">
        <v>43</v>
      </c>
      <c r="E177" s="29" t="s">
        <v>312</v>
      </c>
    </row>
    <row r="178" spans="1:5" ht="25.5">
      <c r="A178" s="30" t="s">
        <v>45</v>
      </c>
      <c r="E178" s="31" t="s">
        <v>313</v>
      </c>
    </row>
    <row r="179" spans="1:5" ht="25.5">
      <c r="A179" t="s">
        <v>46</v>
      </c>
      <c r="E179" s="29" t="s">
        <v>314</v>
      </c>
    </row>
    <row r="180" spans="1:16" ht="12.75">
      <c r="A180" s="18" t="s">
        <v>38</v>
      </c>
      <c s="23" t="s">
        <v>315</v>
      </c>
      <c s="23" t="s">
        <v>316</v>
      </c>
      <c s="18" t="s">
        <v>40</v>
      </c>
      <c s="24" t="s">
        <v>317</v>
      </c>
      <c s="25" t="s">
        <v>231</v>
      </c>
      <c s="26">
        <v>247.5</v>
      </c>
      <c s="27">
        <v>0</v>
      </c>
      <c s="27">
        <f>ROUND(ROUND(H180,2)*ROUND(G180,3),2)</f>
      </c>
      <c r="O180">
        <f>(I180*21)/100</f>
      </c>
      <c t="s">
        <v>16</v>
      </c>
    </row>
    <row r="181" spans="1:5" ht="38.25">
      <c r="A181" s="28" t="s">
        <v>43</v>
      </c>
      <c r="E181" s="29" t="s">
        <v>318</v>
      </c>
    </row>
    <row r="182" spans="1:5" ht="25.5">
      <c r="A182" s="30" t="s">
        <v>45</v>
      </c>
      <c r="E182" s="31" t="s">
        <v>313</v>
      </c>
    </row>
    <row r="183" spans="1:5" ht="38.25">
      <c r="A183" t="s">
        <v>46</v>
      </c>
      <c r="E183" s="29" t="s">
        <v>319</v>
      </c>
    </row>
    <row r="184" spans="1:16" ht="12.75">
      <c r="A184" s="18" t="s">
        <v>38</v>
      </c>
      <c s="23" t="s">
        <v>320</v>
      </c>
      <c s="23" t="s">
        <v>321</v>
      </c>
      <c s="18" t="s">
        <v>198</v>
      </c>
      <c s="24" t="s">
        <v>322</v>
      </c>
      <c s="25" t="s">
        <v>113</v>
      </c>
      <c s="26">
        <v>152.8</v>
      </c>
      <c s="27">
        <v>0</v>
      </c>
      <c s="27">
        <f>ROUND(ROUND(H184,2)*ROUND(G184,3),2)</f>
      </c>
      <c r="O184">
        <f>(I184*21)/100</f>
      </c>
      <c t="s">
        <v>16</v>
      </c>
    </row>
    <row r="185" spans="1:5" ht="114.75">
      <c r="A185" s="28" t="s">
        <v>43</v>
      </c>
      <c r="E185" s="29" t="s">
        <v>200</v>
      </c>
    </row>
    <row r="186" spans="1:5" ht="89.25">
      <c r="A186" s="30" t="s">
        <v>45</v>
      </c>
      <c r="E186" s="31" t="s">
        <v>323</v>
      </c>
    </row>
    <row r="187" spans="1:5" ht="25.5">
      <c r="A187" t="s">
        <v>46</v>
      </c>
      <c r="E187" s="29" t="s">
        <v>324</v>
      </c>
    </row>
    <row r="188" spans="1:16" ht="25.5">
      <c r="A188" s="18" t="s">
        <v>38</v>
      </c>
      <c s="23" t="s">
        <v>325</v>
      </c>
      <c s="23" t="s">
        <v>326</v>
      </c>
      <c s="18" t="s">
        <v>40</v>
      </c>
      <c s="24" t="s">
        <v>327</v>
      </c>
      <c s="25" t="s">
        <v>113</v>
      </c>
      <c s="26">
        <v>204.875</v>
      </c>
      <c s="27">
        <v>0</v>
      </c>
      <c s="27">
        <f>ROUND(ROUND(H188,2)*ROUND(G188,3),2)</f>
      </c>
      <c r="O188">
        <f>(I188*21)/100</f>
      </c>
      <c t="s">
        <v>16</v>
      </c>
    </row>
    <row r="189" spans="1:5" ht="12.75">
      <c r="A189" s="28" t="s">
        <v>43</v>
      </c>
      <c r="E189" s="29" t="s">
        <v>40</v>
      </c>
    </row>
    <row r="190" spans="1:5" ht="191.25">
      <c r="A190" s="30" t="s">
        <v>45</v>
      </c>
      <c r="E190" s="31" t="s">
        <v>307</v>
      </c>
    </row>
    <row r="191" spans="1:5" ht="38.25">
      <c r="A191" t="s">
        <v>46</v>
      </c>
      <c r="E191" s="29" t="s">
        <v>328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331</v>
      </c>
      <c s="32">
        <f>0+I9</f>
      </c>
      <c r="O3" t="s">
        <v>12</v>
      </c>
      <c t="s">
        <v>16</v>
      </c>
    </row>
    <row r="4" spans="1:16" ht="15" customHeight="1">
      <c r="A4" t="s">
        <v>6</v>
      </c>
      <c s="8" t="s">
        <v>7</v>
      </c>
      <c s="9" t="s">
        <v>329</v>
      </c>
      <c s="1"/>
      <c s="10" t="s">
        <v>330</v>
      </c>
      <c s="1"/>
      <c s="1"/>
      <c s="7"/>
      <c s="7"/>
      <c r="O4" t="s">
        <v>13</v>
      </c>
      <c t="s">
        <v>16</v>
      </c>
    </row>
    <row r="5" spans="1:16" ht="12.75" customHeight="1">
      <c r="A5" t="s">
        <v>10</v>
      </c>
      <c s="12" t="s">
        <v>11</v>
      </c>
      <c s="13" t="s">
        <v>331</v>
      </c>
      <c s="5"/>
      <c s="14" t="s">
        <v>332</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16</v>
      </c>
      <c s="23" t="s">
        <v>333</v>
      </c>
      <c s="18" t="s">
        <v>40</v>
      </c>
      <c s="24" t="s">
        <v>334</v>
      </c>
      <c s="25" t="s">
        <v>42</v>
      </c>
      <c s="26">
        <v>1</v>
      </c>
      <c s="27">
        <v>0</v>
      </c>
      <c s="27">
        <f>ROUND(ROUND(H10,2)*ROUND(G10,3),2)</f>
      </c>
      <c r="O10">
        <f>(I10*21)/100</f>
      </c>
      <c t="s">
        <v>16</v>
      </c>
    </row>
    <row r="11" spans="1:5" ht="76.5">
      <c r="A11" s="28" t="s">
        <v>43</v>
      </c>
      <c r="E11" s="29" t="s">
        <v>335</v>
      </c>
    </row>
    <row r="12" spans="1:5" ht="25.5">
      <c r="A12" s="30" t="s">
        <v>45</v>
      </c>
      <c r="E12" s="31" t="s">
        <v>336</v>
      </c>
    </row>
    <row r="13" spans="1:5" ht="12.75">
      <c r="A13" t="s">
        <v>46</v>
      </c>
      <c r="E13" s="29" t="s">
        <v>337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338</v>
      </c>
      <c s="32">
        <f>0+I9</f>
      </c>
      <c r="O3" t="s">
        <v>12</v>
      </c>
      <c t="s">
        <v>16</v>
      </c>
    </row>
    <row r="4" spans="1:16" ht="15" customHeight="1">
      <c r="A4" t="s">
        <v>6</v>
      </c>
      <c s="8" t="s">
        <v>7</v>
      </c>
      <c s="9" t="s">
        <v>329</v>
      </c>
      <c s="1"/>
      <c s="10" t="s">
        <v>330</v>
      </c>
      <c s="1"/>
      <c s="1"/>
      <c s="7"/>
      <c s="7"/>
      <c r="O4" t="s">
        <v>13</v>
      </c>
      <c t="s">
        <v>16</v>
      </c>
    </row>
    <row r="5" spans="1:16" ht="12.75" customHeight="1">
      <c r="A5" t="s">
        <v>10</v>
      </c>
      <c s="12" t="s">
        <v>11</v>
      </c>
      <c s="13" t="s">
        <v>338</v>
      </c>
      <c s="5"/>
      <c s="14" t="s">
        <v>339</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16</v>
      </c>
      <c s="23" t="s">
        <v>333</v>
      </c>
      <c s="18" t="s">
        <v>40</v>
      </c>
      <c s="24" t="s">
        <v>334</v>
      </c>
      <c s="25" t="s">
        <v>42</v>
      </c>
      <c s="26">
        <v>1</v>
      </c>
      <c s="27">
        <v>0</v>
      </c>
      <c s="27">
        <f>ROUND(ROUND(H10,2)*ROUND(G10,3),2)</f>
      </c>
      <c r="O10">
        <f>(I10*21)/100</f>
      </c>
      <c t="s">
        <v>16</v>
      </c>
    </row>
    <row r="11" spans="1:5" ht="114.75">
      <c r="A11" s="28" t="s">
        <v>43</v>
      </c>
      <c r="E11" s="29" t="s">
        <v>340</v>
      </c>
    </row>
    <row r="12" spans="1:5" ht="25.5">
      <c r="A12" s="30" t="s">
        <v>45</v>
      </c>
      <c r="E12" s="31" t="s">
        <v>336</v>
      </c>
    </row>
    <row r="13" spans="1:5" ht="12.75">
      <c r="A13" t="s">
        <v>46</v>
      </c>
      <c r="E13" s="29" t="s">
        <v>337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0+O8+O33+O90+O151+O176+O241+O258+O299+O336+O353</f>
      </c>
      <c t="s">
        <v>15</v>
      </c>
    </row>
    <row r="3" spans="1:16" ht="15" customHeight="1">
      <c r="A3" t="s">
        <v>1</v>
      </c>
      <c s="8" t="s">
        <v>3</v>
      </c>
      <c s="9" t="s">
        <v>4</v>
      </c>
      <c s="1"/>
      <c s="10" t="s">
        <v>5</v>
      </c>
      <c s="1"/>
      <c s="4"/>
      <c s="3" t="s">
        <v>341</v>
      </c>
      <c s="32">
        <f>0+I8+I33+I90+I151+I176+I241+I258+I299+I336+I353</f>
      </c>
      <c r="O3" t="s">
        <v>12</v>
      </c>
      <c t="s">
        <v>16</v>
      </c>
    </row>
    <row r="4" spans="1:16" ht="15" customHeight="1">
      <c r="A4" t="s">
        <v>6</v>
      </c>
      <c s="12" t="s">
        <v>11</v>
      </c>
      <c s="13" t="s">
        <v>341</v>
      </c>
      <c s="5"/>
      <c s="14" t="s">
        <v>342</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0+I9+I13+I17+I21+I25+I29</f>
      </c>
      <c>
        <f>0+O9+O13+O17+O21+O25+O29</f>
      </c>
    </row>
    <row r="9" spans="1:16" ht="25.5">
      <c r="A9" s="18" t="s">
        <v>38</v>
      </c>
      <c s="23" t="s">
        <v>16</v>
      </c>
      <c s="23" t="s">
        <v>100</v>
      </c>
      <c s="18" t="s">
        <v>40</v>
      </c>
      <c s="24" t="s">
        <v>101</v>
      </c>
      <c s="25" t="s">
        <v>102</v>
      </c>
      <c s="26">
        <v>952.678</v>
      </c>
      <c s="27">
        <v>0</v>
      </c>
      <c s="27">
        <f>ROUND(ROUND(H9,2)*ROUND(G9,3),2)</f>
      </c>
      <c r="O9">
        <f>(I9*21)/100</f>
      </c>
      <c t="s">
        <v>16</v>
      </c>
    </row>
    <row r="10" spans="1:5" ht="12.75">
      <c r="A10" s="28" t="s">
        <v>43</v>
      </c>
      <c r="E10" s="29" t="s">
        <v>343</v>
      </c>
    </row>
    <row r="11" spans="1:5" ht="114.75">
      <c r="A11" s="30" t="s">
        <v>45</v>
      </c>
      <c r="E11" s="31" t="s">
        <v>344</v>
      </c>
    </row>
    <row r="12" spans="1:5" ht="140.25">
      <c r="A12" t="s">
        <v>46</v>
      </c>
      <c r="E12" s="29" t="s">
        <v>105</v>
      </c>
    </row>
    <row r="13" spans="1:16" ht="25.5">
      <c r="A13" s="18" t="s">
        <v>38</v>
      </c>
      <c s="23" t="s">
        <v>15</v>
      </c>
      <c s="23" t="s">
        <v>106</v>
      </c>
      <c s="18" t="s">
        <v>40</v>
      </c>
      <c s="24" t="s">
        <v>107</v>
      </c>
      <c s="25" t="s">
        <v>102</v>
      </c>
      <c s="26">
        <v>8.683</v>
      </c>
      <c s="27">
        <v>0</v>
      </c>
      <c s="27">
        <f>ROUND(ROUND(H13,2)*ROUND(G13,3),2)</f>
      </c>
      <c r="O13">
        <f>(I13*21)/100</f>
      </c>
      <c t="s">
        <v>16</v>
      </c>
    </row>
    <row r="14" spans="1:5" ht="12.75">
      <c r="A14" s="28" t="s">
        <v>43</v>
      </c>
      <c r="E14" s="29" t="s">
        <v>40</v>
      </c>
    </row>
    <row r="15" spans="1:5" ht="38.25">
      <c r="A15" s="30" t="s">
        <v>45</v>
      </c>
      <c r="E15" s="31" t="s">
        <v>345</v>
      </c>
    </row>
    <row r="16" spans="1:5" ht="140.25">
      <c r="A16" t="s">
        <v>46</v>
      </c>
      <c r="E16" s="29" t="s">
        <v>105</v>
      </c>
    </row>
    <row r="17" spans="1:16" ht="25.5">
      <c r="A17" s="18" t="s">
        <v>38</v>
      </c>
      <c s="23" t="s">
        <v>26</v>
      </c>
      <c s="23" t="s">
        <v>346</v>
      </c>
      <c s="18" t="s">
        <v>40</v>
      </c>
      <c s="24" t="s">
        <v>347</v>
      </c>
      <c s="25" t="s">
        <v>102</v>
      </c>
      <c s="26">
        <v>767.847</v>
      </c>
      <c s="27">
        <v>0</v>
      </c>
      <c s="27">
        <f>ROUND(ROUND(H17,2)*ROUND(G17,3),2)</f>
      </c>
      <c r="O17">
        <f>(I17*21)/100</f>
      </c>
      <c t="s">
        <v>16</v>
      </c>
    </row>
    <row r="18" spans="1:5" ht="12.75">
      <c r="A18" s="28" t="s">
        <v>43</v>
      </c>
      <c r="E18" s="29" t="s">
        <v>40</v>
      </c>
    </row>
    <row r="19" spans="1:5" ht="293.25">
      <c r="A19" s="30" t="s">
        <v>45</v>
      </c>
      <c r="E19" s="31" t="s">
        <v>348</v>
      </c>
    </row>
    <row r="20" spans="1:5" ht="140.25">
      <c r="A20" t="s">
        <v>46</v>
      </c>
      <c r="E20" s="29" t="s">
        <v>105</v>
      </c>
    </row>
    <row r="21" spans="1:16" ht="25.5">
      <c r="A21" s="18" t="s">
        <v>38</v>
      </c>
      <c s="23" t="s">
        <v>28</v>
      </c>
      <c s="23" t="s">
        <v>349</v>
      </c>
      <c s="18" t="s">
        <v>40</v>
      </c>
      <c s="24" t="s">
        <v>350</v>
      </c>
      <c s="25" t="s">
        <v>102</v>
      </c>
      <c s="26">
        <v>19.136</v>
      </c>
      <c s="27">
        <v>0</v>
      </c>
      <c s="27">
        <f>ROUND(ROUND(H21,2)*ROUND(G21,3),2)</f>
      </c>
      <c r="O21">
        <f>(I21*21)/100</f>
      </c>
      <c t="s">
        <v>16</v>
      </c>
    </row>
    <row r="22" spans="1:5" ht="12.75">
      <c r="A22" s="28" t="s">
        <v>43</v>
      </c>
      <c r="E22" s="29" t="s">
        <v>40</v>
      </c>
    </row>
    <row r="23" spans="1:5" ht="63.75">
      <c r="A23" s="30" t="s">
        <v>45</v>
      </c>
      <c r="E23" s="31" t="s">
        <v>351</v>
      </c>
    </row>
    <row r="24" spans="1:5" ht="140.25">
      <c r="A24" t="s">
        <v>46</v>
      </c>
      <c r="E24" s="29" t="s">
        <v>105</v>
      </c>
    </row>
    <row r="25" spans="1:16" ht="25.5">
      <c r="A25" s="18" t="s">
        <v>38</v>
      </c>
      <c s="23" t="s">
        <v>30</v>
      </c>
      <c s="23" t="s">
        <v>352</v>
      </c>
      <c s="18" t="s">
        <v>40</v>
      </c>
      <c s="24" t="s">
        <v>353</v>
      </c>
      <c s="25" t="s">
        <v>102</v>
      </c>
      <c s="26">
        <v>9</v>
      </c>
      <c s="27">
        <v>0</v>
      </c>
      <c s="27">
        <f>ROUND(ROUND(H25,2)*ROUND(G25,3),2)</f>
      </c>
      <c r="O25">
        <f>(I25*21)/100</f>
      </c>
      <c t="s">
        <v>16</v>
      </c>
    </row>
    <row r="26" spans="1:5" ht="12.75">
      <c r="A26" s="28" t="s">
        <v>43</v>
      </c>
      <c r="E26" s="29" t="s">
        <v>40</v>
      </c>
    </row>
    <row r="27" spans="1:5" ht="38.25">
      <c r="A27" s="30" t="s">
        <v>45</v>
      </c>
      <c r="E27" s="31" t="s">
        <v>354</v>
      </c>
    </row>
    <row r="28" spans="1:5" ht="140.25">
      <c r="A28" t="s">
        <v>46</v>
      </c>
      <c r="E28" s="29" t="s">
        <v>105</v>
      </c>
    </row>
    <row r="29" spans="1:16" ht="12.75">
      <c r="A29" s="18" t="s">
        <v>38</v>
      </c>
      <c s="23" t="s">
        <v>134</v>
      </c>
      <c s="23" t="s">
        <v>355</v>
      </c>
      <c s="18" t="s">
        <v>40</v>
      </c>
      <c s="24" t="s">
        <v>356</v>
      </c>
      <c s="25" t="s">
        <v>42</v>
      </c>
      <c s="26">
        <v>1</v>
      </c>
      <c s="27">
        <v>0</v>
      </c>
      <c s="27">
        <f>ROUND(ROUND(H29,2)*ROUND(G29,3),2)</f>
      </c>
      <c r="O29">
        <f>(I29*21)/100</f>
      </c>
      <c t="s">
        <v>16</v>
      </c>
    </row>
    <row r="30" spans="1:5" ht="12.75">
      <c r="A30" s="28" t="s">
        <v>43</v>
      </c>
      <c r="E30" s="29" t="s">
        <v>357</v>
      </c>
    </row>
    <row r="31" spans="1:5" ht="12.75">
      <c r="A31" s="30" t="s">
        <v>45</v>
      </c>
      <c r="E31" s="31" t="s">
        <v>40</v>
      </c>
    </row>
    <row r="32" spans="1:5" ht="12.75">
      <c r="A32" t="s">
        <v>46</v>
      </c>
      <c r="E32" s="29" t="s">
        <v>47</v>
      </c>
    </row>
    <row r="33" spans="1:18" ht="12.75" customHeight="1">
      <c r="A33" s="5" t="s">
        <v>36</v>
      </c>
      <c s="5"/>
      <c s="35" t="s">
        <v>22</v>
      </c>
      <c s="5"/>
      <c s="21" t="s">
        <v>110</v>
      </c>
      <c s="5"/>
      <c s="5"/>
      <c s="5"/>
      <c s="36">
        <f>0+Q33</f>
      </c>
      <c r="O33">
        <f>0+R33</f>
      </c>
      <c r="Q33">
        <f>0+I34+I38+I42+I46+I50+I54+I58+I62+I66+I70+I74+I78+I82+I86</f>
      </c>
      <c>
        <f>0+O34+O38+O42+O46+O50+O54+O58+O62+O66+O70+O74+O78+O82+O86</f>
      </c>
    </row>
    <row r="34" spans="1:16" ht="25.5">
      <c r="A34" s="18" t="s">
        <v>38</v>
      </c>
      <c s="23" t="s">
        <v>70</v>
      </c>
      <c s="23" t="s">
        <v>128</v>
      </c>
      <c s="18" t="s">
        <v>40</v>
      </c>
      <c s="24" t="s">
        <v>129</v>
      </c>
      <c s="25" t="s">
        <v>130</v>
      </c>
      <c s="26">
        <v>3.618</v>
      </c>
      <c s="27">
        <v>0</v>
      </c>
      <c s="27">
        <f>ROUND(ROUND(H34,2)*ROUND(G34,3),2)</f>
      </c>
      <c r="O34">
        <f>(I34*21)/100</f>
      </c>
      <c t="s">
        <v>16</v>
      </c>
    </row>
    <row r="35" spans="1:5" ht="51">
      <c r="A35" s="28" t="s">
        <v>43</v>
      </c>
      <c r="E35" s="29" t="s">
        <v>358</v>
      </c>
    </row>
    <row r="36" spans="1:5" ht="25.5">
      <c r="A36" s="30" t="s">
        <v>45</v>
      </c>
      <c r="E36" s="31" t="s">
        <v>359</v>
      </c>
    </row>
    <row r="37" spans="1:5" ht="25.5">
      <c r="A37" t="s">
        <v>46</v>
      </c>
      <c r="E37" s="29" t="s">
        <v>133</v>
      </c>
    </row>
    <row r="38" spans="1:16" ht="12.75">
      <c r="A38" s="18" t="s">
        <v>38</v>
      </c>
      <c s="23" t="s">
        <v>33</v>
      </c>
      <c s="23" t="s">
        <v>360</v>
      </c>
      <c s="18" t="s">
        <v>40</v>
      </c>
      <c s="24" t="s">
        <v>361</v>
      </c>
      <c s="25" t="s">
        <v>130</v>
      </c>
      <c s="26">
        <v>0.16</v>
      </c>
      <c s="27">
        <v>0</v>
      </c>
      <c s="27">
        <f>ROUND(ROUND(H38,2)*ROUND(G38,3),2)</f>
      </c>
      <c r="O38">
        <f>(I38*21)/100</f>
      </c>
      <c t="s">
        <v>16</v>
      </c>
    </row>
    <row r="39" spans="1:5" ht="63.75">
      <c r="A39" s="28" t="s">
        <v>43</v>
      </c>
      <c r="E39" s="29" t="s">
        <v>362</v>
      </c>
    </row>
    <row r="40" spans="1:5" ht="25.5">
      <c r="A40" s="30" t="s">
        <v>45</v>
      </c>
      <c r="E40" s="31" t="s">
        <v>363</v>
      </c>
    </row>
    <row r="41" spans="1:5" ht="25.5">
      <c r="A41" t="s">
        <v>46</v>
      </c>
      <c r="E41" s="29" t="s">
        <v>133</v>
      </c>
    </row>
    <row r="42" spans="1:16" ht="12.75">
      <c r="A42" s="18" t="s">
        <v>38</v>
      </c>
      <c s="23" t="s">
        <v>35</v>
      </c>
      <c s="23" t="s">
        <v>364</v>
      </c>
      <c s="18" t="s">
        <v>40</v>
      </c>
      <c s="24" t="s">
        <v>365</v>
      </c>
      <c s="25" t="s">
        <v>130</v>
      </c>
      <c s="26">
        <v>117.078</v>
      </c>
      <c s="27">
        <v>0</v>
      </c>
      <c s="27">
        <f>ROUND(ROUND(H42,2)*ROUND(G42,3),2)</f>
      </c>
      <c r="O42">
        <f>(I42*21)/100</f>
      </c>
      <c t="s">
        <v>16</v>
      </c>
    </row>
    <row r="43" spans="1:5" ht="38.25">
      <c r="A43" s="28" t="s">
        <v>43</v>
      </c>
      <c r="E43" s="29" t="s">
        <v>366</v>
      </c>
    </row>
    <row r="44" spans="1:5" ht="89.25">
      <c r="A44" s="30" t="s">
        <v>45</v>
      </c>
      <c r="E44" s="31" t="s">
        <v>367</v>
      </c>
    </row>
    <row r="45" spans="1:5" ht="38.25">
      <c r="A45" t="s">
        <v>46</v>
      </c>
      <c r="E45" s="29" t="s">
        <v>368</v>
      </c>
    </row>
    <row r="46" spans="1:16" ht="12.75">
      <c r="A46" s="18" t="s">
        <v>38</v>
      </c>
      <c s="23" t="s">
        <v>79</v>
      </c>
      <c s="23" t="s">
        <v>369</v>
      </c>
      <c s="18" t="s">
        <v>40</v>
      </c>
      <c s="24" t="s">
        <v>370</v>
      </c>
      <c s="25" t="s">
        <v>113</v>
      </c>
      <c s="26">
        <v>66.3</v>
      </c>
      <c s="27">
        <v>0</v>
      </c>
      <c s="27">
        <f>ROUND(ROUND(H46,2)*ROUND(G46,3),2)</f>
      </c>
      <c r="O46">
        <f>(I46*21)/100</f>
      </c>
      <c t="s">
        <v>16</v>
      </c>
    </row>
    <row r="47" spans="1:5" ht="89.25">
      <c r="A47" s="28" t="s">
        <v>43</v>
      </c>
      <c r="E47" s="29" t="s">
        <v>371</v>
      </c>
    </row>
    <row r="48" spans="1:5" ht="25.5">
      <c r="A48" s="30" t="s">
        <v>45</v>
      </c>
      <c r="E48" s="31" t="s">
        <v>372</v>
      </c>
    </row>
    <row r="49" spans="1:5" ht="63.75">
      <c r="A49" t="s">
        <v>46</v>
      </c>
      <c r="E49" s="29" t="s">
        <v>373</v>
      </c>
    </row>
    <row r="50" spans="1:16" ht="12.75">
      <c r="A50" s="18" t="s">
        <v>38</v>
      </c>
      <c s="23" t="s">
        <v>82</v>
      </c>
      <c s="23" t="s">
        <v>374</v>
      </c>
      <c s="18" t="s">
        <v>40</v>
      </c>
      <c s="24" t="s">
        <v>375</v>
      </c>
      <c s="25" t="s">
        <v>231</v>
      </c>
      <c s="26">
        <v>144</v>
      </c>
      <c s="27">
        <v>0</v>
      </c>
      <c s="27">
        <f>ROUND(ROUND(H50,2)*ROUND(G50,3),2)</f>
      </c>
      <c r="O50">
        <f>(I50*21)/100</f>
      </c>
      <c t="s">
        <v>16</v>
      </c>
    </row>
    <row r="51" spans="1:5" ht="63.75">
      <c r="A51" s="28" t="s">
        <v>43</v>
      </c>
      <c r="E51" s="29" t="s">
        <v>376</v>
      </c>
    </row>
    <row r="52" spans="1:5" ht="25.5">
      <c r="A52" s="30" t="s">
        <v>45</v>
      </c>
      <c r="E52" s="31" t="s">
        <v>377</v>
      </c>
    </row>
    <row r="53" spans="1:5" ht="25.5">
      <c r="A53" t="s">
        <v>46</v>
      </c>
      <c r="E53" s="29" t="s">
        <v>133</v>
      </c>
    </row>
    <row r="54" spans="1:16" ht="12.75">
      <c r="A54" s="18" t="s">
        <v>38</v>
      </c>
      <c s="23" t="s">
        <v>164</v>
      </c>
      <c s="23" t="s">
        <v>378</v>
      </c>
      <c s="18" t="s">
        <v>379</v>
      </c>
      <c s="24" t="s">
        <v>380</v>
      </c>
      <c s="25" t="s">
        <v>231</v>
      </c>
      <c s="26">
        <v>120</v>
      </c>
      <c s="27">
        <v>0</v>
      </c>
      <c s="27">
        <f>ROUND(ROUND(H54,2)*ROUND(G54,3),2)</f>
      </c>
      <c r="O54">
        <f>(I54*21)/100</f>
      </c>
      <c t="s">
        <v>16</v>
      </c>
    </row>
    <row r="55" spans="1:5" ht="51">
      <c r="A55" s="28" t="s">
        <v>43</v>
      </c>
      <c r="E55" s="29" t="s">
        <v>381</v>
      </c>
    </row>
    <row r="56" spans="1:5" ht="25.5">
      <c r="A56" s="30" t="s">
        <v>45</v>
      </c>
      <c r="E56" s="31" t="s">
        <v>382</v>
      </c>
    </row>
    <row r="57" spans="1:5" ht="25.5">
      <c r="A57" t="s">
        <v>46</v>
      </c>
      <c r="E57" s="29" t="s">
        <v>383</v>
      </c>
    </row>
    <row r="58" spans="1:16" ht="12.75">
      <c r="A58" s="18" t="s">
        <v>38</v>
      </c>
      <c s="23" t="s">
        <v>86</v>
      </c>
      <c s="23" t="s">
        <v>384</v>
      </c>
      <c s="18" t="s">
        <v>40</v>
      </c>
      <c s="24" t="s">
        <v>385</v>
      </c>
      <c s="25" t="s">
        <v>231</v>
      </c>
      <c s="26">
        <v>60</v>
      </c>
      <c s="27">
        <v>0</v>
      </c>
      <c s="27">
        <f>ROUND(ROUND(H58,2)*ROUND(G58,3),2)</f>
      </c>
      <c r="O58">
        <f>(I58*21)/100</f>
      </c>
      <c t="s">
        <v>16</v>
      </c>
    </row>
    <row r="59" spans="1:5" ht="38.25">
      <c r="A59" s="28" t="s">
        <v>43</v>
      </c>
      <c r="E59" s="29" t="s">
        <v>366</v>
      </c>
    </row>
    <row r="60" spans="1:5" ht="38.25">
      <c r="A60" s="30" t="s">
        <v>45</v>
      </c>
      <c r="E60" s="31" t="s">
        <v>386</v>
      </c>
    </row>
    <row r="61" spans="1:5" ht="38.25">
      <c r="A61" t="s">
        <v>46</v>
      </c>
      <c r="E61" s="29" t="s">
        <v>387</v>
      </c>
    </row>
    <row r="62" spans="1:16" ht="12.75">
      <c r="A62" s="18" t="s">
        <v>38</v>
      </c>
      <c s="23" t="s">
        <v>89</v>
      </c>
      <c s="23" t="s">
        <v>388</v>
      </c>
      <c s="18" t="s">
        <v>40</v>
      </c>
      <c s="24" t="s">
        <v>389</v>
      </c>
      <c s="25" t="s">
        <v>130</v>
      </c>
      <c s="26">
        <v>446.086</v>
      </c>
      <c s="27">
        <v>0</v>
      </c>
      <c s="27">
        <f>ROUND(ROUND(H62,2)*ROUND(G62,3),2)</f>
      </c>
      <c r="O62">
        <f>(I62*21)/100</f>
      </c>
      <c t="s">
        <v>16</v>
      </c>
    </row>
    <row r="63" spans="1:5" ht="51">
      <c r="A63" s="28" t="s">
        <v>43</v>
      </c>
      <c r="E63" s="29" t="s">
        <v>390</v>
      </c>
    </row>
    <row r="64" spans="1:5" ht="229.5">
      <c r="A64" s="30" t="s">
        <v>45</v>
      </c>
      <c r="E64" s="31" t="s">
        <v>391</v>
      </c>
    </row>
    <row r="65" spans="1:5" ht="306">
      <c r="A65" t="s">
        <v>46</v>
      </c>
      <c r="E65" s="29" t="s">
        <v>392</v>
      </c>
    </row>
    <row r="66" spans="1:16" ht="12.75">
      <c r="A66" s="18" t="s">
        <v>38</v>
      </c>
      <c s="23" t="s">
        <v>178</v>
      </c>
      <c s="23" t="s">
        <v>393</v>
      </c>
      <c s="18" t="s">
        <v>40</v>
      </c>
      <c s="24" t="s">
        <v>394</v>
      </c>
      <c s="25" t="s">
        <v>130</v>
      </c>
      <c s="26">
        <v>10.8</v>
      </c>
      <c s="27">
        <v>0</v>
      </c>
      <c s="27">
        <f>ROUND(ROUND(H66,2)*ROUND(G66,3),2)</f>
      </c>
      <c r="O66">
        <f>(I66*21)/100</f>
      </c>
      <c t="s">
        <v>16</v>
      </c>
    </row>
    <row r="67" spans="1:5" ht="51">
      <c r="A67" s="28" t="s">
        <v>43</v>
      </c>
      <c r="E67" s="29" t="s">
        <v>395</v>
      </c>
    </row>
    <row r="68" spans="1:5" ht="63.75">
      <c r="A68" s="30" t="s">
        <v>45</v>
      </c>
      <c r="E68" s="31" t="s">
        <v>396</v>
      </c>
    </row>
    <row r="69" spans="1:5" ht="318.75">
      <c r="A69" t="s">
        <v>46</v>
      </c>
      <c r="E69" s="29" t="s">
        <v>397</v>
      </c>
    </row>
    <row r="70" spans="1:16" ht="12.75">
      <c r="A70" s="18" t="s">
        <v>38</v>
      </c>
      <c s="23" t="s">
        <v>92</v>
      </c>
      <c s="23" t="s">
        <v>149</v>
      </c>
      <c s="18" t="s">
        <v>150</v>
      </c>
      <c s="24" t="s">
        <v>151</v>
      </c>
      <c s="25" t="s">
        <v>130</v>
      </c>
      <c s="26">
        <v>476.339</v>
      </c>
      <c s="27">
        <v>0</v>
      </c>
      <c s="27">
        <f>ROUND(ROUND(H70,2)*ROUND(G70,3),2)</f>
      </c>
      <c r="O70">
        <f>(I70*21)/100</f>
      </c>
      <c t="s">
        <v>16</v>
      </c>
    </row>
    <row r="71" spans="1:5" ht="12.75">
      <c r="A71" s="28" t="s">
        <v>43</v>
      </c>
      <c r="E71" s="29" t="s">
        <v>398</v>
      </c>
    </row>
    <row r="72" spans="1:5" ht="114.75">
      <c r="A72" s="30" t="s">
        <v>45</v>
      </c>
      <c r="E72" s="31" t="s">
        <v>399</v>
      </c>
    </row>
    <row r="73" spans="1:5" ht="191.25">
      <c r="A73" t="s">
        <v>46</v>
      </c>
      <c r="E73" s="29" t="s">
        <v>400</v>
      </c>
    </row>
    <row r="74" spans="1:16" ht="12.75">
      <c r="A74" s="18" t="s">
        <v>38</v>
      </c>
      <c s="23" t="s">
        <v>95</v>
      </c>
      <c s="23" t="s">
        <v>401</v>
      </c>
      <c s="18" t="s">
        <v>40</v>
      </c>
      <c s="24" t="s">
        <v>402</v>
      </c>
      <c s="25" t="s">
        <v>130</v>
      </c>
      <c s="26">
        <v>115.05</v>
      </c>
      <c s="27">
        <v>0</v>
      </c>
      <c s="27">
        <f>ROUND(ROUND(H74,2)*ROUND(G74,3),2)</f>
      </c>
      <c r="O74">
        <f>(I74*21)/100</f>
      </c>
      <c t="s">
        <v>16</v>
      </c>
    </row>
    <row r="75" spans="1:5" ht="12.75">
      <c r="A75" s="28" t="s">
        <v>43</v>
      </c>
      <c r="E75" s="29" t="s">
        <v>40</v>
      </c>
    </row>
    <row r="76" spans="1:5" ht="89.25">
      <c r="A76" s="30" t="s">
        <v>45</v>
      </c>
      <c r="E76" s="31" t="s">
        <v>403</v>
      </c>
    </row>
    <row r="77" spans="1:5" ht="280.5">
      <c r="A77" t="s">
        <v>46</v>
      </c>
      <c r="E77" s="29" t="s">
        <v>404</v>
      </c>
    </row>
    <row r="78" spans="1:16" ht="12.75">
      <c r="A78" s="18" t="s">
        <v>38</v>
      </c>
      <c s="23" t="s">
        <v>193</v>
      </c>
      <c s="23" t="s">
        <v>405</v>
      </c>
      <c s="18" t="s">
        <v>40</v>
      </c>
      <c s="24" t="s">
        <v>406</v>
      </c>
      <c s="25" t="s">
        <v>130</v>
      </c>
      <c s="26">
        <v>97.5</v>
      </c>
      <c s="27">
        <v>0</v>
      </c>
      <c s="27">
        <f>ROUND(ROUND(H78,2)*ROUND(G78,3),2)</f>
      </c>
      <c r="O78">
        <f>(I78*21)/100</f>
      </c>
      <c t="s">
        <v>16</v>
      </c>
    </row>
    <row r="79" spans="1:5" ht="12.75">
      <c r="A79" s="28" t="s">
        <v>43</v>
      </c>
      <c r="E79" s="29" t="s">
        <v>40</v>
      </c>
    </row>
    <row r="80" spans="1:5" ht="76.5">
      <c r="A80" s="30" t="s">
        <v>45</v>
      </c>
      <c r="E80" s="31" t="s">
        <v>407</v>
      </c>
    </row>
    <row r="81" spans="1:5" ht="229.5">
      <c r="A81" t="s">
        <v>46</v>
      </c>
      <c r="E81" s="29" t="s">
        <v>408</v>
      </c>
    </row>
    <row r="82" spans="1:16" ht="12.75">
      <c r="A82" s="18" t="s">
        <v>38</v>
      </c>
      <c s="23" t="s">
        <v>196</v>
      </c>
      <c s="23" t="s">
        <v>165</v>
      </c>
      <c s="18" t="s">
        <v>40</v>
      </c>
      <c s="24" t="s">
        <v>166</v>
      </c>
      <c s="25" t="s">
        <v>113</v>
      </c>
      <c s="26">
        <v>239.2</v>
      </c>
      <c s="27">
        <v>0</v>
      </c>
      <c s="27">
        <f>ROUND(ROUND(H82,2)*ROUND(G82,3),2)</f>
      </c>
      <c r="O82">
        <f>(I82*21)/100</f>
      </c>
      <c t="s">
        <v>16</v>
      </c>
    </row>
    <row r="83" spans="1:5" ht="12.75">
      <c r="A83" s="28" t="s">
        <v>43</v>
      </c>
      <c r="E83" s="29" t="s">
        <v>161</v>
      </c>
    </row>
    <row r="84" spans="1:5" ht="38.25">
      <c r="A84" s="30" t="s">
        <v>45</v>
      </c>
      <c r="E84" s="31" t="s">
        <v>409</v>
      </c>
    </row>
    <row r="85" spans="1:5" ht="25.5">
      <c r="A85" t="s">
        <v>46</v>
      </c>
      <c r="E85" s="29" t="s">
        <v>168</v>
      </c>
    </row>
    <row r="86" spans="1:16" ht="12.75">
      <c r="A86" s="18" t="s">
        <v>38</v>
      </c>
      <c s="23" t="s">
        <v>410</v>
      </c>
      <c s="23" t="s">
        <v>411</v>
      </c>
      <c s="18" t="s">
        <v>40</v>
      </c>
      <c s="24" t="s">
        <v>412</v>
      </c>
      <c s="25" t="s">
        <v>413</v>
      </c>
      <c s="26">
        <v>92.736</v>
      </c>
      <c s="27">
        <v>0</v>
      </c>
      <c s="27">
        <f>ROUND(ROUND(H86,2)*ROUND(G86,3),2)</f>
      </c>
      <c r="O86">
        <f>(I86*21)/100</f>
      </c>
      <c t="s">
        <v>16</v>
      </c>
    </row>
    <row r="87" spans="1:5" ht="12.75">
      <c r="A87" s="28" t="s">
        <v>43</v>
      </c>
      <c r="E87" s="29" t="s">
        <v>40</v>
      </c>
    </row>
    <row r="88" spans="1:5" ht="12.75">
      <c r="A88" s="30" t="s">
        <v>45</v>
      </c>
      <c r="E88" s="31" t="s">
        <v>414</v>
      </c>
    </row>
    <row r="89" spans="1:5" ht="25.5">
      <c r="A89" t="s">
        <v>46</v>
      </c>
      <c r="E89" s="29" t="s">
        <v>415</v>
      </c>
    </row>
    <row r="90" spans="1:18" ht="12.75" customHeight="1">
      <c r="A90" s="5" t="s">
        <v>36</v>
      </c>
      <c s="5"/>
      <c s="35" t="s">
        <v>16</v>
      </c>
      <c s="5"/>
      <c s="21" t="s">
        <v>416</v>
      </c>
      <c s="5"/>
      <c s="5"/>
      <c s="5"/>
      <c s="36">
        <f>0+Q90</f>
      </c>
      <c r="O90">
        <f>0+R90</f>
      </c>
      <c r="Q90">
        <f>0+I91+I95+I99+I103+I107+I111+I115+I119+I123+I127+I131+I135+I139+I143+I147</f>
      </c>
      <c>
        <f>0+O91+O95+O99+O103+O107+O111+O115+O119+O123+O127+O131+O135+O139+O143+O147</f>
      </c>
    </row>
    <row r="91" spans="1:16" ht="12.75">
      <c r="A91" s="18" t="s">
        <v>38</v>
      </c>
      <c s="23" t="s">
        <v>202</v>
      </c>
      <c s="23" t="s">
        <v>417</v>
      </c>
      <c s="18" t="s">
        <v>40</v>
      </c>
      <c s="24" t="s">
        <v>418</v>
      </c>
      <c s="25" t="s">
        <v>130</v>
      </c>
      <c s="26">
        <v>2.007</v>
      </c>
      <c s="27">
        <v>0</v>
      </c>
      <c s="27">
        <f>ROUND(ROUND(H91,2)*ROUND(G91,3),2)</f>
      </c>
      <c r="O91">
        <f>(I91*21)/100</f>
      </c>
      <c t="s">
        <v>16</v>
      </c>
    </row>
    <row r="92" spans="1:5" ht="12.75">
      <c r="A92" s="28" t="s">
        <v>43</v>
      </c>
      <c r="E92" s="29" t="s">
        <v>419</v>
      </c>
    </row>
    <row r="93" spans="1:5" ht="25.5">
      <c r="A93" s="30" t="s">
        <v>45</v>
      </c>
      <c r="E93" s="31" t="s">
        <v>420</v>
      </c>
    </row>
    <row r="94" spans="1:5" ht="51">
      <c r="A94" t="s">
        <v>46</v>
      </c>
      <c r="E94" s="29" t="s">
        <v>421</v>
      </c>
    </row>
    <row r="95" spans="1:16" ht="12.75">
      <c r="A95" s="18" t="s">
        <v>38</v>
      </c>
      <c s="23" t="s">
        <v>206</v>
      </c>
      <c s="23" t="s">
        <v>422</v>
      </c>
      <c s="18" t="s">
        <v>40</v>
      </c>
      <c s="24" t="s">
        <v>423</v>
      </c>
      <c s="25" t="s">
        <v>130</v>
      </c>
      <c s="26">
        <v>3.115</v>
      </c>
      <c s="27">
        <v>0</v>
      </c>
      <c s="27">
        <f>ROUND(ROUND(H95,2)*ROUND(G95,3),2)</f>
      </c>
      <c r="O95">
        <f>(I95*21)/100</f>
      </c>
      <c t="s">
        <v>16</v>
      </c>
    </row>
    <row r="96" spans="1:5" ht="12.75">
      <c r="A96" s="28" t="s">
        <v>43</v>
      </c>
      <c r="E96" s="29" t="s">
        <v>40</v>
      </c>
    </row>
    <row r="97" spans="1:5" ht="63.75">
      <c r="A97" s="30" t="s">
        <v>45</v>
      </c>
      <c r="E97" s="31" t="s">
        <v>424</v>
      </c>
    </row>
    <row r="98" spans="1:5" ht="51">
      <c r="A98" t="s">
        <v>46</v>
      </c>
      <c r="E98" s="29" t="s">
        <v>421</v>
      </c>
    </row>
    <row r="99" spans="1:16" ht="12.75">
      <c r="A99" s="18" t="s">
        <v>38</v>
      </c>
      <c s="23" t="s">
        <v>212</v>
      </c>
      <c s="23" t="s">
        <v>425</v>
      </c>
      <c s="18" t="s">
        <v>150</v>
      </c>
      <c s="24" t="s">
        <v>426</v>
      </c>
      <c s="25" t="s">
        <v>113</v>
      </c>
      <c s="26">
        <v>120.42</v>
      </c>
      <c s="27">
        <v>0</v>
      </c>
      <c s="27">
        <f>ROUND(ROUND(H99,2)*ROUND(G99,3),2)</f>
      </c>
      <c r="O99">
        <f>(I99*21)/100</f>
      </c>
      <c t="s">
        <v>16</v>
      </c>
    </row>
    <row r="100" spans="1:5" ht="25.5">
      <c r="A100" s="28" t="s">
        <v>43</v>
      </c>
      <c r="E100" s="29" t="s">
        <v>427</v>
      </c>
    </row>
    <row r="101" spans="1:5" ht="25.5">
      <c r="A101" s="30" t="s">
        <v>45</v>
      </c>
      <c r="E101" s="31" t="s">
        <v>428</v>
      </c>
    </row>
    <row r="102" spans="1:5" ht="51">
      <c r="A102" t="s">
        <v>46</v>
      </c>
      <c r="E102" s="29" t="s">
        <v>429</v>
      </c>
    </row>
    <row r="103" spans="1:16" ht="12.75">
      <c r="A103" s="18" t="s">
        <v>38</v>
      </c>
      <c s="23" t="s">
        <v>217</v>
      </c>
      <c s="23" t="s">
        <v>425</v>
      </c>
      <c s="18" t="s">
        <v>175</v>
      </c>
      <c s="24" t="s">
        <v>426</v>
      </c>
      <c s="25" t="s">
        <v>113</v>
      </c>
      <c s="26">
        <v>32.112</v>
      </c>
      <c s="27">
        <v>0</v>
      </c>
      <c s="27">
        <f>ROUND(ROUND(H103,2)*ROUND(G103,3),2)</f>
      </c>
      <c r="O103">
        <f>(I103*21)/100</f>
      </c>
      <c t="s">
        <v>16</v>
      </c>
    </row>
    <row r="104" spans="1:5" ht="38.25">
      <c r="A104" s="28" t="s">
        <v>43</v>
      </c>
      <c r="E104" s="29" t="s">
        <v>430</v>
      </c>
    </row>
    <row r="105" spans="1:5" ht="25.5">
      <c r="A105" s="30" t="s">
        <v>45</v>
      </c>
      <c r="E105" s="31" t="s">
        <v>431</v>
      </c>
    </row>
    <row r="106" spans="1:5" ht="51">
      <c r="A106" t="s">
        <v>46</v>
      </c>
      <c r="E106" s="29" t="s">
        <v>429</v>
      </c>
    </row>
    <row r="107" spans="1:16" ht="12.75">
      <c r="A107" s="18" t="s">
        <v>38</v>
      </c>
      <c s="23" t="s">
        <v>222</v>
      </c>
      <c s="23" t="s">
        <v>432</v>
      </c>
      <c s="18" t="s">
        <v>40</v>
      </c>
      <c s="24" t="s">
        <v>433</v>
      </c>
      <c s="25" t="s">
        <v>113</v>
      </c>
      <c s="26">
        <v>103.5</v>
      </c>
      <c s="27">
        <v>0</v>
      </c>
      <c s="27">
        <f>ROUND(ROUND(H107,2)*ROUND(G107,3),2)</f>
      </c>
      <c r="O107">
        <f>(I107*21)/100</f>
      </c>
      <c t="s">
        <v>16</v>
      </c>
    </row>
    <row r="108" spans="1:5" ht="25.5">
      <c r="A108" s="28" t="s">
        <v>43</v>
      </c>
      <c r="E108" s="29" t="s">
        <v>434</v>
      </c>
    </row>
    <row r="109" spans="1:5" ht="25.5">
      <c r="A109" s="30" t="s">
        <v>45</v>
      </c>
      <c r="E109" s="31" t="s">
        <v>435</v>
      </c>
    </row>
    <row r="110" spans="1:5" ht="51">
      <c r="A110" t="s">
        <v>46</v>
      </c>
      <c r="E110" s="29" t="s">
        <v>436</v>
      </c>
    </row>
    <row r="111" spans="1:16" ht="12.75">
      <c r="A111" s="18" t="s">
        <v>38</v>
      </c>
      <c s="23" t="s">
        <v>228</v>
      </c>
      <c s="23" t="s">
        <v>437</v>
      </c>
      <c s="18" t="s">
        <v>438</v>
      </c>
      <c s="24" t="s">
        <v>439</v>
      </c>
      <c s="25" t="s">
        <v>130</v>
      </c>
      <c s="26">
        <v>2.226</v>
      </c>
      <c s="27">
        <v>0</v>
      </c>
      <c s="27">
        <f>ROUND(ROUND(H111,2)*ROUND(G111,3),2)</f>
      </c>
      <c r="O111">
        <f>(I111*21)/100</f>
      </c>
      <c t="s">
        <v>16</v>
      </c>
    </row>
    <row r="112" spans="1:5" ht="89.25">
      <c r="A112" s="28" t="s">
        <v>43</v>
      </c>
      <c r="E112" s="29" t="s">
        <v>440</v>
      </c>
    </row>
    <row r="113" spans="1:5" ht="38.25">
      <c r="A113" s="30" t="s">
        <v>45</v>
      </c>
      <c r="E113" s="31" t="s">
        <v>441</v>
      </c>
    </row>
    <row r="114" spans="1:5" ht="409.5">
      <c r="A114" t="s">
        <v>46</v>
      </c>
      <c r="E114" s="29" t="s">
        <v>442</v>
      </c>
    </row>
    <row r="115" spans="1:16" ht="12.75">
      <c r="A115" s="18" t="s">
        <v>38</v>
      </c>
      <c s="23" t="s">
        <v>235</v>
      </c>
      <c s="23" t="s">
        <v>443</v>
      </c>
      <c s="18" t="s">
        <v>438</v>
      </c>
      <c s="24" t="s">
        <v>444</v>
      </c>
      <c s="25" t="s">
        <v>102</v>
      </c>
      <c s="26">
        <v>1.062</v>
      </c>
      <c s="27">
        <v>0</v>
      </c>
      <c s="27">
        <f>ROUND(ROUND(H115,2)*ROUND(G115,3),2)</f>
      </c>
      <c r="O115">
        <f>(I115*21)/100</f>
      </c>
      <c t="s">
        <v>16</v>
      </c>
    </row>
    <row r="116" spans="1:5" ht="38.25">
      <c r="A116" s="28" t="s">
        <v>43</v>
      </c>
      <c r="E116" s="29" t="s">
        <v>445</v>
      </c>
    </row>
    <row r="117" spans="1:5" ht="38.25">
      <c r="A117" s="30" t="s">
        <v>45</v>
      </c>
      <c r="E117" s="31" t="s">
        <v>446</v>
      </c>
    </row>
    <row r="118" spans="1:5" ht="38.25">
      <c r="A118" t="s">
        <v>46</v>
      </c>
      <c r="E118" s="29" t="s">
        <v>447</v>
      </c>
    </row>
    <row r="119" spans="1:16" ht="12.75">
      <c r="A119" s="18" t="s">
        <v>38</v>
      </c>
      <c s="23" t="s">
        <v>241</v>
      </c>
      <c s="23" t="s">
        <v>448</v>
      </c>
      <c s="18" t="s">
        <v>438</v>
      </c>
      <c s="24" t="s">
        <v>449</v>
      </c>
      <c s="25" t="s">
        <v>102</v>
      </c>
      <c s="26">
        <v>1.458</v>
      </c>
      <c s="27">
        <v>0</v>
      </c>
      <c s="27">
        <f>ROUND(ROUND(H119,2)*ROUND(G119,3),2)</f>
      </c>
      <c r="O119">
        <f>(I119*21)/100</f>
      </c>
      <c t="s">
        <v>16</v>
      </c>
    </row>
    <row r="120" spans="1:5" ht="63.75">
      <c r="A120" s="28" t="s">
        <v>43</v>
      </c>
      <c r="E120" s="29" t="s">
        <v>450</v>
      </c>
    </row>
    <row r="121" spans="1:5" ht="76.5">
      <c r="A121" s="30" t="s">
        <v>45</v>
      </c>
      <c r="E121" s="31" t="s">
        <v>451</v>
      </c>
    </row>
    <row r="122" spans="1:5" ht="38.25">
      <c r="A122" t="s">
        <v>46</v>
      </c>
      <c r="E122" s="29" t="s">
        <v>452</v>
      </c>
    </row>
    <row r="123" spans="1:16" ht="12.75">
      <c r="A123" s="18" t="s">
        <v>38</v>
      </c>
      <c s="23" t="s">
        <v>247</v>
      </c>
      <c s="23" t="s">
        <v>453</v>
      </c>
      <c s="18" t="s">
        <v>438</v>
      </c>
      <c s="24" t="s">
        <v>454</v>
      </c>
      <c s="25" t="s">
        <v>130</v>
      </c>
      <c s="26">
        <v>2.363</v>
      </c>
      <c s="27">
        <v>0</v>
      </c>
      <c s="27">
        <f>ROUND(ROUND(H123,2)*ROUND(G123,3),2)</f>
      </c>
      <c r="O123">
        <f>(I123*21)/100</f>
      </c>
      <c t="s">
        <v>16</v>
      </c>
    </row>
    <row r="124" spans="1:5" ht="51">
      <c r="A124" s="28" t="s">
        <v>43</v>
      </c>
      <c r="E124" s="29" t="s">
        <v>455</v>
      </c>
    </row>
    <row r="125" spans="1:5" ht="51">
      <c r="A125" s="30" t="s">
        <v>45</v>
      </c>
      <c r="E125" s="31" t="s">
        <v>456</v>
      </c>
    </row>
    <row r="126" spans="1:5" ht="25.5">
      <c r="A126" t="s">
        <v>46</v>
      </c>
      <c r="E126" s="29" t="s">
        <v>457</v>
      </c>
    </row>
    <row r="127" spans="1:16" ht="25.5">
      <c r="A127" s="18" t="s">
        <v>38</v>
      </c>
      <c s="23" t="s">
        <v>252</v>
      </c>
      <c s="23" t="s">
        <v>458</v>
      </c>
      <c s="18" t="s">
        <v>438</v>
      </c>
      <c s="24" t="s">
        <v>459</v>
      </c>
      <c s="25" t="s">
        <v>231</v>
      </c>
      <c s="26">
        <v>63</v>
      </c>
      <c s="27">
        <v>0</v>
      </c>
      <c s="27">
        <f>ROUND(ROUND(H127,2)*ROUND(G127,3),2)</f>
      </c>
      <c r="O127">
        <f>(I127*21)/100</f>
      </c>
      <c t="s">
        <v>16</v>
      </c>
    </row>
    <row r="128" spans="1:5" ht="89.25">
      <c r="A128" s="28" t="s">
        <v>43</v>
      </c>
      <c r="E128" s="29" t="s">
        <v>460</v>
      </c>
    </row>
    <row r="129" spans="1:5" ht="38.25">
      <c r="A129" s="30" t="s">
        <v>45</v>
      </c>
      <c r="E129" s="31" t="s">
        <v>461</v>
      </c>
    </row>
    <row r="130" spans="1:5" ht="63.75">
      <c r="A130" t="s">
        <v>46</v>
      </c>
      <c r="E130" s="29" t="s">
        <v>462</v>
      </c>
    </row>
    <row r="131" spans="1:16" ht="12.75">
      <c r="A131" s="18" t="s">
        <v>38</v>
      </c>
      <c s="23" t="s">
        <v>258</v>
      </c>
      <c s="23" t="s">
        <v>463</v>
      </c>
      <c s="18" t="s">
        <v>40</v>
      </c>
      <c s="24" t="s">
        <v>464</v>
      </c>
      <c s="25" t="s">
        <v>231</v>
      </c>
      <c s="26">
        <v>605.825</v>
      </c>
      <c s="27">
        <v>0</v>
      </c>
      <c s="27">
        <f>ROUND(ROUND(H131,2)*ROUND(G131,3),2)</f>
      </c>
      <c r="O131">
        <f>(I131*21)/100</f>
      </c>
      <c t="s">
        <v>16</v>
      </c>
    </row>
    <row r="132" spans="1:5" ht="25.5">
      <c r="A132" s="28" t="s">
        <v>43</v>
      </c>
      <c r="E132" s="29" t="s">
        <v>465</v>
      </c>
    </row>
    <row r="133" spans="1:5" ht="114.75">
      <c r="A133" s="30" t="s">
        <v>45</v>
      </c>
      <c r="E133" s="31" t="s">
        <v>466</v>
      </c>
    </row>
    <row r="134" spans="1:5" ht="63.75">
      <c r="A134" t="s">
        <v>46</v>
      </c>
      <c r="E134" s="29" t="s">
        <v>462</v>
      </c>
    </row>
    <row r="135" spans="1:16" ht="12.75">
      <c r="A135" s="18" t="s">
        <v>38</v>
      </c>
      <c s="23" t="s">
        <v>262</v>
      </c>
      <c s="23" t="s">
        <v>467</v>
      </c>
      <c s="18" t="s">
        <v>40</v>
      </c>
      <c s="24" t="s">
        <v>468</v>
      </c>
      <c s="25" t="s">
        <v>231</v>
      </c>
      <c s="26">
        <v>175.334</v>
      </c>
      <c s="27">
        <v>0</v>
      </c>
      <c s="27">
        <f>ROUND(ROUND(H135,2)*ROUND(G135,3),2)</f>
      </c>
      <c r="O135">
        <f>(I135*21)/100</f>
      </c>
      <c t="s">
        <v>16</v>
      </c>
    </row>
    <row r="136" spans="1:5" ht="25.5">
      <c r="A136" s="28" t="s">
        <v>43</v>
      </c>
      <c r="E136" s="29" t="s">
        <v>465</v>
      </c>
    </row>
    <row r="137" spans="1:5" ht="76.5">
      <c r="A137" s="30" t="s">
        <v>45</v>
      </c>
      <c r="E137" s="31" t="s">
        <v>469</v>
      </c>
    </row>
    <row r="138" spans="1:5" ht="63.75">
      <c r="A138" t="s">
        <v>46</v>
      </c>
      <c r="E138" s="29" t="s">
        <v>462</v>
      </c>
    </row>
    <row r="139" spans="1:16" ht="12.75">
      <c r="A139" s="18" t="s">
        <v>38</v>
      </c>
      <c s="23" t="s">
        <v>268</v>
      </c>
      <c s="23" t="s">
        <v>470</v>
      </c>
      <c s="18" t="s">
        <v>40</v>
      </c>
      <c s="24" t="s">
        <v>471</v>
      </c>
      <c s="25" t="s">
        <v>231</v>
      </c>
      <c s="26">
        <v>20.54</v>
      </c>
      <c s="27">
        <v>0</v>
      </c>
      <c s="27">
        <f>ROUND(ROUND(H139,2)*ROUND(G139,3),2)</f>
      </c>
      <c r="O139">
        <f>(I139*21)/100</f>
      </c>
      <c t="s">
        <v>16</v>
      </c>
    </row>
    <row r="140" spans="1:5" ht="12.75">
      <c r="A140" s="28" t="s">
        <v>43</v>
      </c>
      <c r="E140" s="29" t="s">
        <v>472</v>
      </c>
    </row>
    <row r="141" spans="1:5" ht="114.75">
      <c r="A141" s="30" t="s">
        <v>45</v>
      </c>
      <c r="E141" s="31" t="s">
        <v>473</v>
      </c>
    </row>
    <row r="142" spans="1:5" ht="63.75">
      <c r="A142" t="s">
        <v>46</v>
      </c>
      <c r="E142" s="29" t="s">
        <v>462</v>
      </c>
    </row>
    <row r="143" spans="1:16" ht="25.5">
      <c r="A143" s="18" t="s">
        <v>38</v>
      </c>
      <c s="23" t="s">
        <v>273</v>
      </c>
      <c s="23" t="s">
        <v>474</v>
      </c>
      <c s="18" t="s">
        <v>40</v>
      </c>
      <c s="24" t="s">
        <v>475</v>
      </c>
      <c s="25" t="s">
        <v>231</v>
      </c>
      <c s="26">
        <v>0.4</v>
      </c>
      <c s="27">
        <v>0</v>
      </c>
      <c s="27">
        <f>ROUND(ROUND(H143,2)*ROUND(G143,3),2)</f>
      </c>
      <c r="O143">
        <f>(I143*21)/100</f>
      </c>
      <c t="s">
        <v>16</v>
      </c>
    </row>
    <row r="144" spans="1:5" ht="38.25">
      <c r="A144" s="28" t="s">
        <v>43</v>
      </c>
      <c r="E144" s="29" t="s">
        <v>476</v>
      </c>
    </row>
    <row r="145" spans="1:5" ht="25.5">
      <c r="A145" s="30" t="s">
        <v>45</v>
      </c>
      <c r="E145" s="31" t="s">
        <v>477</v>
      </c>
    </row>
    <row r="146" spans="1:5" ht="63.75">
      <c r="A146" t="s">
        <v>46</v>
      </c>
      <c r="E146" s="29" t="s">
        <v>462</v>
      </c>
    </row>
    <row r="147" spans="1:16" ht="12.75">
      <c r="A147" s="18" t="s">
        <v>38</v>
      </c>
      <c s="23" t="s">
        <v>279</v>
      </c>
      <c s="23" t="s">
        <v>478</v>
      </c>
      <c s="18" t="s">
        <v>379</v>
      </c>
      <c s="24" t="s">
        <v>479</v>
      </c>
      <c s="25" t="s">
        <v>231</v>
      </c>
      <c s="26">
        <v>20</v>
      </c>
      <c s="27">
        <v>0</v>
      </c>
      <c s="27">
        <f>ROUND(ROUND(H147,2)*ROUND(G147,3),2)</f>
      </c>
      <c r="O147">
        <f>(I147*21)/100</f>
      </c>
      <c t="s">
        <v>16</v>
      </c>
    </row>
    <row r="148" spans="1:5" ht="51">
      <c r="A148" s="28" t="s">
        <v>43</v>
      </c>
      <c r="E148" s="29" t="s">
        <v>480</v>
      </c>
    </row>
    <row r="149" spans="1:5" ht="25.5">
      <c r="A149" s="30" t="s">
        <v>45</v>
      </c>
      <c r="E149" s="31" t="s">
        <v>481</v>
      </c>
    </row>
    <row r="150" spans="1:5" ht="63.75">
      <c r="A150" t="s">
        <v>46</v>
      </c>
      <c r="E150" s="29" t="s">
        <v>462</v>
      </c>
    </row>
    <row r="151" spans="1:18" ht="12.75" customHeight="1">
      <c r="A151" s="5" t="s">
        <v>36</v>
      </c>
      <c s="5"/>
      <c s="35" t="s">
        <v>15</v>
      </c>
      <c s="5"/>
      <c s="21" t="s">
        <v>482</v>
      </c>
      <c s="5"/>
      <c s="5"/>
      <c s="5"/>
      <c s="36">
        <f>0+Q151</f>
      </c>
      <c r="O151">
        <f>0+R151</f>
      </c>
      <c r="Q151">
        <f>0+I152+I156+I160+I164+I168+I172</f>
      </c>
      <c>
        <f>0+O152+O156+O160+O164+O168+O172</f>
      </c>
    </row>
    <row r="152" spans="1:16" ht="12.75">
      <c r="A152" s="18" t="s">
        <v>38</v>
      </c>
      <c s="23" t="s">
        <v>283</v>
      </c>
      <c s="23" t="s">
        <v>483</v>
      </c>
      <c s="18" t="s">
        <v>40</v>
      </c>
      <c s="24" t="s">
        <v>484</v>
      </c>
      <c s="25" t="s">
        <v>130</v>
      </c>
      <c s="26">
        <v>11.357</v>
      </c>
      <c s="27">
        <v>0</v>
      </c>
      <c s="27">
        <f>ROUND(ROUND(H152,2)*ROUND(G152,3),2)</f>
      </c>
      <c r="O152">
        <f>(I152*21)/100</f>
      </c>
      <c t="s">
        <v>16</v>
      </c>
    </row>
    <row r="153" spans="1:5" ht="76.5">
      <c r="A153" s="28" t="s">
        <v>43</v>
      </c>
      <c r="E153" s="29" t="s">
        <v>485</v>
      </c>
    </row>
    <row r="154" spans="1:5" ht="25.5">
      <c r="A154" s="30" t="s">
        <v>45</v>
      </c>
      <c r="E154" s="31" t="s">
        <v>486</v>
      </c>
    </row>
    <row r="155" spans="1:5" ht="229.5">
      <c r="A155" t="s">
        <v>46</v>
      </c>
      <c r="E155" s="29" t="s">
        <v>487</v>
      </c>
    </row>
    <row r="156" spans="1:16" ht="12.75">
      <c r="A156" s="18" t="s">
        <v>38</v>
      </c>
      <c s="23" t="s">
        <v>287</v>
      </c>
      <c s="23" t="s">
        <v>488</v>
      </c>
      <c s="18" t="s">
        <v>40</v>
      </c>
      <c s="24" t="s">
        <v>489</v>
      </c>
      <c s="25" t="s">
        <v>490</v>
      </c>
      <c s="26">
        <v>1216</v>
      </c>
      <c s="27">
        <v>0</v>
      </c>
      <c s="27">
        <f>ROUND(ROUND(H156,2)*ROUND(G156,3),2)</f>
      </c>
      <c r="O156">
        <f>(I156*21)/100</f>
      </c>
      <c t="s">
        <v>16</v>
      </c>
    </row>
    <row r="157" spans="1:5" ht="38.25">
      <c r="A157" s="28" t="s">
        <v>43</v>
      </c>
      <c r="E157" s="29" t="s">
        <v>491</v>
      </c>
    </row>
    <row r="158" spans="1:5" ht="25.5">
      <c r="A158" s="30" t="s">
        <v>45</v>
      </c>
      <c r="E158" s="31" t="s">
        <v>492</v>
      </c>
    </row>
    <row r="159" spans="1:5" ht="25.5">
      <c r="A159" t="s">
        <v>46</v>
      </c>
      <c r="E159" s="29" t="s">
        <v>493</v>
      </c>
    </row>
    <row r="160" spans="1:16" ht="12.75">
      <c r="A160" s="18" t="s">
        <v>38</v>
      </c>
      <c s="23" t="s">
        <v>292</v>
      </c>
      <c s="23" t="s">
        <v>494</v>
      </c>
      <c s="18" t="s">
        <v>40</v>
      </c>
      <c s="24" t="s">
        <v>495</v>
      </c>
      <c s="25" t="s">
        <v>130</v>
      </c>
      <c s="26">
        <v>51.376</v>
      </c>
      <c s="27">
        <v>0</v>
      </c>
      <c s="27">
        <f>ROUND(ROUND(H160,2)*ROUND(G160,3),2)</f>
      </c>
      <c r="O160">
        <f>(I160*21)/100</f>
      </c>
      <c t="s">
        <v>16</v>
      </c>
    </row>
    <row r="161" spans="1:5" ht="89.25">
      <c r="A161" s="28" t="s">
        <v>43</v>
      </c>
      <c r="E161" s="29" t="s">
        <v>496</v>
      </c>
    </row>
    <row r="162" spans="1:5" ht="25.5">
      <c r="A162" s="30" t="s">
        <v>45</v>
      </c>
      <c r="E162" s="31" t="s">
        <v>497</v>
      </c>
    </row>
    <row r="163" spans="1:5" ht="382.5">
      <c r="A163" t="s">
        <v>46</v>
      </c>
      <c r="E163" s="29" t="s">
        <v>498</v>
      </c>
    </row>
    <row r="164" spans="1:16" ht="12.75">
      <c r="A164" s="18" t="s">
        <v>38</v>
      </c>
      <c s="23" t="s">
        <v>296</v>
      </c>
      <c s="23" t="s">
        <v>499</v>
      </c>
      <c s="18" t="s">
        <v>40</v>
      </c>
      <c s="24" t="s">
        <v>500</v>
      </c>
      <c s="25" t="s">
        <v>102</v>
      </c>
      <c s="26">
        <v>11.56</v>
      </c>
      <c s="27">
        <v>0</v>
      </c>
      <c s="27">
        <f>ROUND(ROUND(H164,2)*ROUND(G164,3),2)</f>
      </c>
      <c r="O164">
        <f>(I164*21)/100</f>
      </c>
      <c t="s">
        <v>16</v>
      </c>
    </row>
    <row r="165" spans="1:5" ht="12.75">
      <c r="A165" s="28" t="s">
        <v>43</v>
      </c>
      <c r="E165" s="29" t="s">
        <v>501</v>
      </c>
    </row>
    <row r="166" spans="1:5" ht="25.5">
      <c r="A166" s="30" t="s">
        <v>45</v>
      </c>
      <c r="E166" s="31" t="s">
        <v>502</v>
      </c>
    </row>
    <row r="167" spans="1:5" ht="242.25">
      <c r="A167" t="s">
        <v>46</v>
      </c>
      <c r="E167" s="29" t="s">
        <v>503</v>
      </c>
    </row>
    <row r="168" spans="1:16" ht="12.75">
      <c r="A168" s="18" t="s">
        <v>38</v>
      </c>
      <c s="23" t="s">
        <v>301</v>
      </c>
      <c s="23" t="s">
        <v>504</v>
      </c>
      <c s="18" t="s">
        <v>40</v>
      </c>
      <c s="24" t="s">
        <v>505</v>
      </c>
      <c s="25" t="s">
        <v>130</v>
      </c>
      <c s="26">
        <v>60.224</v>
      </c>
      <c s="27">
        <v>0</v>
      </c>
      <c s="27">
        <f>ROUND(ROUND(H168,2)*ROUND(G168,3),2)</f>
      </c>
      <c r="O168">
        <f>(I168*21)/100</f>
      </c>
      <c t="s">
        <v>16</v>
      </c>
    </row>
    <row r="169" spans="1:5" ht="12.75">
      <c r="A169" s="28" t="s">
        <v>43</v>
      </c>
      <c r="E169" s="29" t="s">
        <v>506</v>
      </c>
    </row>
    <row r="170" spans="1:5" ht="140.25">
      <c r="A170" s="30" t="s">
        <v>45</v>
      </c>
      <c r="E170" s="31" t="s">
        <v>507</v>
      </c>
    </row>
    <row r="171" spans="1:5" ht="369.75">
      <c r="A171" t="s">
        <v>46</v>
      </c>
      <c r="E171" s="29" t="s">
        <v>508</v>
      </c>
    </row>
    <row r="172" spans="1:16" ht="12.75">
      <c r="A172" s="18" t="s">
        <v>38</v>
      </c>
      <c s="23" t="s">
        <v>304</v>
      </c>
      <c s="23" t="s">
        <v>509</v>
      </c>
      <c s="18" t="s">
        <v>40</v>
      </c>
      <c s="24" t="s">
        <v>510</v>
      </c>
      <c s="25" t="s">
        <v>102</v>
      </c>
      <c s="26">
        <v>10.043</v>
      </c>
      <c s="27">
        <v>0</v>
      </c>
      <c s="27">
        <f>ROUND(ROUND(H172,2)*ROUND(G172,3),2)</f>
      </c>
      <c r="O172">
        <f>(I172*21)/100</f>
      </c>
      <c t="s">
        <v>16</v>
      </c>
    </row>
    <row r="173" spans="1:5" ht="12.75">
      <c r="A173" s="28" t="s">
        <v>43</v>
      </c>
      <c r="E173" s="29" t="s">
        <v>511</v>
      </c>
    </row>
    <row r="174" spans="1:5" ht="140.25">
      <c r="A174" s="30" t="s">
        <v>45</v>
      </c>
      <c r="E174" s="31" t="s">
        <v>512</v>
      </c>
    </row>
    <row r="175" spans="1:5" ht="267.75">
      <c r="A175" t="s">
        <v>46</v>
      </c>
      <c r="E175" s="29" t="s">
        <v>513</v>
      </c>
    </row>
    <row r="176" spans="1:18" ht="12.75" customHeight="1">
      <c r="A176" s="5" t="s">
        <v>36</v>
      </c>
      <c s="5"/>
      <c s="35" t="s">
        <v>26</v>
      </c>
      <c s="5"/>
      <c s="21" t="s">
        <v>514</v>
      </c>
      <c s="5"/>
      <c s="5"/>
      <c s="5"/>
      <c s="36">
        <f>0+Q176</f>
      </c>
      <c r="O176">
        <f>0+R176</f>
      </c>
      <c r="Q176">
        <f>0+I177+I181+I185+I189+I193+I197+I201+I205+I209+I213+I217+I221+I225+I229+I233+I237</f>
      </c>
      <c>
        <f>0+O177+O181+O185+O189+O193+O197+O201+O205+O209+O213+O217+O221+O225+O229+O233+O237</f>
      </c>
    </row>
    <row r="177" spans="1:16" ht="12.75">
      <c r="A177" s="18" t="s">
        <v>38</v>
      </c>
      <c s="23" t="s">
        <v>309</v>
      </c>
      <c s="23" t="s">
        <v>515</v>
      </c>
      <c s="18" t="s">
        <v>379</v>
      </c>
      <c s="24" t="s">
        <v>516</v>
      </c>
      <c s="25" t="s">
        <v>102</v>
      </c>
      <c s="26">
        <v>0.142</v>
      </c>
      <c s="27">
        <v>0</v>
      </c>
      <c s="27">
        <f>ROUND(ROUND(H177,2)*ROUND(G177,3),2)</f>
      </c>
      <c r="O177">
        <f>(I177*21)/100</f>
      </c>
      <c t="s">
        <v>16</v>
      </c>
    </row>
    <row r="178" spans="1:5" ht="51">
      <c r="A178" s="28" t="s">
        <v>43</v>
      </c>
      <c r="E178" s="29" t="s">
        <v>517</v>
      </c>
    </row>
    <row r="179" spans="1:5" ht="25.5">
      <c r="A179" s="30" t="s">
        <v>45</v>
      </c>
      <c r="E179" s="31" t="s">
        <v>518</v>
      </c>
    </row>
    <row r="180" spans="1:5" ht="293.25">
      <c r="A180" t="s">
        <v>46</v>
      </c>
      <c r="E180" s="29" t="s">
        <v>519</v>
      </c>
    </row>
    <row r="181" spans="1:16" ht="12.75">
      <c r="A181" s="18" t="s">
        <v>38</v>
      </c>
      <c s="23" t="s">
        <v>315</v>
      </c>
      <c s="23" t="s">
        <v>520</v>
      </c>
      <c s="18" t="s">
        <v>40</v>
      </c>
      <c s="24" t="s">
        <v>521</v>
      </c>
      <c s="25" t="s">
        <v>130</v>
      </c>
      <c s="26">
        <v>25.875</v>
      </c>
      <c s="27">
        <v>0</v>
      </c>
      <c s="27">
        <f>ROUND(ROUND(H181,2)*ROUND(G181,3),2)</f>
      </c>
      <c r="O181">
        <f>(I181*21)/100</f>
      </c>
      <c t="s">
        <v>16</v>
      </c>
    </row>
    <row r="182" spans="1:5" ht="12.75">
      <c r="A182" s="28" t="s">
        <v>43</v>
      </c>
      <c r="E182" s="29" t="s">
        <v>522</v>
      </c>
    </row>
    <row r="183" spans="1:5" ht="25.5">
      <c r="A183" s="30" t="s">
        <v>45</v>
      </c>
      <c r="E183" s="31" t="s">
        <v>523</v>
      </c>
    </row>
    <row r="184" spans="1:5" ht="369.75">
      <c r="A184" t="s">
        <v>46</v>
      </c>
      <c r="E184" s="29" t="s">
        <v>508</v>
      </c>
    </row>
    <row r="185" spans="1:16" ht="12.75">
      <c r="A185" s="18" t="s">
        <v>38</v>
      </c>
      <c s="23" t="s">
        <v>320</v>
      </c>
      <c s="23" t="s">
        <v>524</v>
      </c>
      <c s="18" t="s">
        <v>40</v>
      </c>
      <c s="24" t="s">
        <v>525</v>
      </c>
      <c s="25" t="s">
        <v>102</v>
      </c>
      <c s="26">
        <v>4.658</v>
      </c>
      <c s="27">
        <v>0</v>
      </c>
      <c s="27">
        <f>ROUND(ROUND(H185,2)*ROUND(G185,3),2)</f>
      </c>
      <c r="O185">
        <f>(I185*21)/100</f>
      </c>
      <c t="s">
        <v>16</v>
      </c>
    </row>
    <row r="186" spans="1:5" ht="12.75">
      <c r="A186" s="28" t="s">
        <v>43</v>
      </c>
      <c r="E186" s="29" t="s">
        <v>526</v>
      </c>
    </row>
    <row r="187" spans="1:5" ht="25.5">
      <c r="A187" s="30" t="s">
        <v>45</v>
      </c>
      <c r="E187" s="31" t="s">
        <v>527</v>
      </c>
    </row>
    <row r="188" spans="1:5" ht="267.75">
      <c r="A188" t="s">
        <v>46</v>
      </c>
      <c r="E188" s="29" t="s">
        <v>513</v>
      </c>
    </row>
    <row r="189" spans="1:16" ht="12.75">
      <c r="A189" s="18" t="s">
        <v>38</v>
      </c>
      <c s="23" t="s">
        <v>325</v>
      </c>
      <c s="23" t="s">
        <v>528</v>
      </c>
      <c s="18" t="s">
        <v>379</v>
      </c>
      <c s="24" t="s">
        <v>529</v>
      </c>
      <c s="25" t="s">
        <v>124</v>
      </c>
      <c s="26">
        <v>4</v>
      </c>
      <c s="27">
        <v>0</v>
      </c>
      <c s="27">
        <f>ROUND(ROUND(H189,2)*ROUND(G189,3),2)</f>
      </c>
      <c r="O189">
        <f>(I189*21)/100</f>
      </c>
      <c t="s">
        <v>16</v>
      </c>
    </row>
    <row r="190" spans="1:5" ht="51">
      <c r="A190" s="28" t="s">
        <v>43</v>
      </c>
      <c r="E190" s="29" t="s">
        <v>530</v>
      </c>
    </row>
    <row r="191" spans="1:5" ht="25.5">
      <c r="A191" s="30" t="s">
        <v>45</v>
      </c>
      <c r="E191" s="31" t="s">
        <v>531</v>
      </c>
    </row>
    <row r="192" spans="1:5" ht="89.25">
      <c r="A192" t="s">
        <v>46</v>
      </c>
      <c r="E192" s="29" t="s">
        <v>532</v>
      </c>
    </row>
    <row r="193" spans="1:16" ht="12.75">
      <c r="A193" s="18" t="s">
        <v>38</v>
      </c>
      <c s="23" t="s">
        <v>533</v>
      </c>
      <c s="23" t="s">
        <v>534</v>
      </c>
      <c s="18" t="s">
        <v>379</v>
      </c>
      <c s="24" t="s">
        <v>535</v>
      </c>
      <c s="25" t="s">
        <v>124</v>
      </c>
      <c s="26">
        <v>4</v>
      </c>
      <c s="27">
        <v>0</v>
      </c>
      <c s="27">
        <f>ROUND(ROUND(H193,2)*ROUND(G193,3),2)</f>
      </c>
      <c r="O193">
        <f>(I193*21)/100</f>
      </c>
      <c t="s">
        <v>16</v>
      </c>
    </row>
    <row r="194" spans="1:5" ht="76.5">
      <c r="A194" s="28" t="s">
        <v>43</v>
      </c>
      <c r="E194" s="29" t="s">
        <v>536</v>
      </c>
    </row>
    <row r="195" spans="1:5" ht="25.5">
      <c r="A195" s="30" t="s">
        <v>45</v>
      </c>
      <c r="E195" s="31" t="s">
        <v>531</v>
      </c>
    </row>
    <row r="196" spans="1:5" ht="51">
      <c r="A196" t="s">
        <v>46</v>
      </c>
      <c r="E196" s="29" t="s">
        <v>537</v>
      </c>
    </row>
    <row r="197" spans="1:16" ht="12.75">
      <c r="A197" s="18" t="s">
        <v>38</v>
      </c>
      <c s="23" t="s">
        <v>538</v>
      </c>
      <c s="23" t="s">
        <v>539</v>
      </c>
      <c s="18" t="s">
        <v>40</v>
      </c>
      <c s="24" t="s">
        <v>540</v>
      </c>
      <c s="25" t="s">
        <v>130</v>
      </c>
      <c s="26">
        <v>5.512</v>
      </c>
      <c s="27">
        <v>0</v>
      </c>
      <c s="27">
        <f>ROUND(ROUND(H197,2)*ROUND(G197,3),2)</f>
      </c>
      <c r="O197">
        <f>(I197*21)/100</f>
      </c>
      <c t="s">
        <v>16</v>
      </c>
    </row>
    <row r="198" spans="1:5" ht="12.75">
      <c r="A198" s="28" t="s">
        <v>43</v>
      </c>
      <c r="E198" s="29" t="s">
        <v>541</v>
      </c>
    </row>
    <row r="199" spans="1:5" ht="89.25">
      <c r="A199" s="30" t="s">
        <v>45</v>
      </c>
      <c r="E199" s="31" t="s">
        <v>542</v>
      </c>
    </row>
    <row r="200" spans="1:5" ht="229.5">
      <c r="A200" t="s">
        <v>46</v>
      </c>
      <c r="E200" s="29" t="s">
        <v>543</v>
      </c>
    </row>
    <row r="201" spans="1:16" ht="12.75">
      <c r="A201" s="18" t="s">
        <v>38</v>
      </c>
      <c s="23" t="s">
        <v>544</v>
      </c>
      <c s="23" t="s">
        <v>545</v>
      </c>
      <c s="18" t="s">
        <v>40</v>
      </c>
      <c s="24" t="s">
        <v>546</v>
      </c>
      <c s="25" t="s">
        <v>130</v>
      </c>
      <c s="26">
        <v>1.058</v>
      </c>
      <c s="27">
        <v>0</v>
      </c>
      <c s="27">
        <f>ROUND(ROUND(H201,2)*ROUND(G201,3),2)</f>
      </c>
      <c r="O201">
        <f>(I201*21)/100</f>
      </c>
      <c t="s">
        <v>16</v>
      </c>
    </row>
    <row r="202" spans="1:5" ht="12.75">
      <c r="A202" s="28" t="s">
        <v>43</v>
      </c>
      <c r="E202" s="29" t="s">
        <v>40</v>
      </c>
    </row>
    <row r="203" spans="1:5" ht="76.5">
      <c r="A203" s="30" t="s">
        <v>45</v>
      </c>
      <c r="E203" s="31" t="s">
        <v>547</v>
      </c>
    </row>
    <row r="204" spans="1:5" ht="369.75">
      <c r="A204" t="s">
        <v>46</v>
      </c>
      <c r="E204" s="29" t="s">
        <v>508</v>
      </c>
    </row>
    <row r="205" spans="1:16" ht="12.75">
      <c r="A205" s="18" t="s">
        <v>38</v>
      </c>
      <c s="23" t="s">
        <v>548</v>
      </c>
      <c s="23" t="s">
        <v>549</v>
      </c>
      <c s="18" t="s">
        <v>40</v>
      </c>
      <c s="24" t="s">
        <v>550</v>
      </c>
      <c s="25" t="s">
        <v>130</v>
      </c>
      <c s="26">
        <v>58.186</v>
      </c>
      <c s="27">
        <v>0</v>
      </c>
      <c s="27">
        <f>ROUND(ROUND(H205,2)*ROUND(G205,3),2)</f>
      </c>
      <c r="O205">
        <f>(I205*21)/100</f>
      </c>
      <c t="s">
        <v>16</v>
      </c>
    </row>
    <row r="206" spans="1:5" ht="12.75">
      <c r="A206" s="28" t="s">
        <v>43</v>
      </c>
      <c r="E206" s="29" t="s">
        <v>40</v>
      </c>
    </row>
    <row r="207" spans="1:5" ht="114.75">
      <c r="A207" s="30" t="s">
        <v>45</v>
      </c>
      <c r="E207" s="31" t="s">
        <v>551</v>
      </c>
    </row>
    <row r="208" spans="1:5" ht="369.75">
      <c r="A208" t="s">
        <v>46</v>
      </c>
      <c r="E208" s="29" t="s">
        <v>508</v>
      </c>
    </row>
    <row r="209" spans="1:16" ht="12.75">
      <c r="A209" s="18" t="s">
        <v>38</v>
      </c>
      <c s="23" t="s">
        <v>552</v>
      </c>
      <c s="23" t="s">
        <v>553</v>
      </c>
      <c s="18" t="s">
        <v>40</v>
      </c>
      <c s="24" t="s">
        <v>554</v>
      </c>
      <c s="25" t="s">
        <v>130</v>
      </c>
      <c s="26">
        <v>101.394</v>
      </c>
      <c s="27">
        <v>0</v>
      </c>
      <c s="27">
        <f>ROUND(ROUND(H209,2)*ROUND(G209,3),2)</f>
      </c>
      <c r="O209">
        <f>(I209*21)/100</f>
      </c>
      <c t="s">
        <v>16</v>
      </c>
    </row>
    <row r="210" spans="1:5" ht="12.75">
      <c r="A210" s="28" t="s">
        <v>43</v>
      </c>
      <c r="E210" s="29" t="s">
        <v>506</v>
      </c>
    </row>
    <row r="211" spans="1:5" ht="63.75">
      <c r="A211" s="30" t="s">
        <v>45</v>
      </c>
      <c r="E211" s="31" t="s">
        <v>555</v>
      </c>
    </row>
    <row r="212" spans="1:5" ht="369.75">
      <c r="A212" t="s">
        <v>46</v>
      </c>
      <c r="E212" s="29" t="s">
        <v>508</v>
      </c>
    </row>
    <row r="213" spans="1:16" ht="12.75">
      <c r="A213" s="18" t="s">
        <v>38</v>
      </c>
      <c s="23" t="s">
        <v>556</v>
      </c>
      <c s="23" t="s">
        <v>557</v>
      </c>
      <c s="18" t="s">
        <v>40</v>
      </c>
      <c s="24" t="s">
        <v>558</v>
      </c>
      <c s="25" t="s">
        <v>102</v>
      </c>
      <c s="26">
        <v>1.812</v>
      </c>
      <c s="27">
        <v>0</v>
      </c>
      <c s="27">
        <f>ROUND(ROUND(H213,2)*ROUND(G213,3),2)</f>
      </c>
      <c r="O213">
        <f>(I213*21)/100</f>
      </c>
      <c t="s">
        <v>16</v>
      </c>
    </row>
    <row r="214" spans="1:5" ht="12.75">
      <c r="A214" s="28" t="s">
        <v>43</v>
      </c>
      <c r="E214" s="29" t="s">
        <v>511</v>
      </c>
    </row>
    <row r="215" spans="1:5" ht="63.75">
      <c r="A215" s="30" t="s">
        <v>45</v>
      </c>
      <c r="E215" s="31" t="s">
        <v>559</v>
      </c>
    </row>
    <row r="216" spans="1:5" ht="178.5">
      <c r="A216" t="s">
        <v>46</v>
      </c>
      <c r="E216" s="29" t="s">
        <v>560</v>
      </c>
    </row>
    <row r="217" spans="1:16" ht="12.75">
      <c r="A217" s="18" t="s">
        <v>38</v>
      </c>
      <c s="23" t="s">
        <v>561</v>
      </c>
      <c s="23" t="s">
        <v>562</v>
      </c>
      <c s="18" t="s">
        <v>40</v>
      </c>
      <c s="24" t="s">
        <v>563</v>
      </c>
      <c s="25" t="s">
        <v>102</v>
      </c>
      <c s="26">
        <v>12.089</v>
      </c>
      <c s="27">
        <v>0</v>
      </c>
      <c s="27">
        <f>ROUND(ROUND(H217,2)*ROUND(G217,3),2)</f>
      </c>
      <c r="O217">
        <f>(I217*21)/100</f>
      </c>
      <c t="s">
        <v>16</v>
      </c>
    </row>
    <row r="218" spans="1:5" ht="12.75">
      <c r="A218" s="28" t="s">
        <v>43</v>
      </c>
      <c r="E218" s="29" t="s">
        <v>40</v>
      </c>
    </row>
    <row r="219" spans="1:5" ht="76.5">
      <c r="A219" s="30" t="s">
        <v>45</v>
      </c>
      <c r="E219" s="31" t="s">
        <v>564</v>
      </c>
    </row>
    <row r="220" spans="1:5" ht="178.5">
      <c r="A220" t="s">
        <v>46</v>
      </c>
      <c r="E220" s="29" t="s">
        <v>560</v>
      </c>
    </row>
    <row r="221" spans="1:16" ht="12.75">
      <c r="A221" s="18" t="s">
        <v>38</v>
      </c>
      <c s="23" t="s">
        <v>565</v>
      </c>
      <c s="23" t="s">
        <v>566</v>
      </c>
      <c s="18" t="s">
        <v>150</v>
      </c>
      <c s="24" t="s">
        <v>567</v>
      </c>
      <c s="25" t="s">
        <v>130</v>
      </c>
      <c s="26">
        <v>55.75</v>
      </c>
      <c s="27">
        <v>0</v>
      </c>
      <c s="27">
        <f>ROUND(ROUND(H221,2)*ROUND(G221,3),2)</f>
      </c>
      <c r="O221">
        <f>(I221*21)/100</f>
      </c>
      <c t="s">
        <v>16</v>
      </c>
    </row>
    <row r="222" spans="1:5" ht="25.5">
      <c r="A222" s="28" t="s">
        <v>43</v>
      </c>
      <c r="E222" s="29" t="s">
        <v>568</v>
      </c>
    </row>
    <row r="223" spans="1:5" ht="25.5">
      <c r="A223" s="30" t="s">
        <v>45</v>
      </c>
      <c r="E223" s="31" t="s">
        <v>569</v>
      </c>
    </row>
    <row r="224" spans="1:5" ht="38.25">
      <c r="A224" t="s">
        <v>46</v>
      </c>
      <c r="E224" s="29" t="s">
        <v>570</v>
      </c>
    </row>
    <row r="225" spans="1:16" ht="12.75">
      <c r="A225" s="18" t="s">
        <v>38</v>
      </c>
      <c s="23" t="s">
        <v>571</v>
      </c>
      <c s="23" t="s">
        <v>566</v>
      </c>
      <c s="18" t="s">
        <v>175</v>
      </c>
      <c s="24" t="s">
        <v>567</v>
      </c>
      <c s="25" t="s">
        <v>130</v>
      </c>
      <c s="26">
        <v>112.615</v>
      </c>
      <c s="27">
        <v>0</v>
      </c>
      <c s="27">
        <f>ROUND(ROUND(H225,2)*ROUND(G225,3),2)</f>
      </c>
      <c r="O225">
        <f>(I225*21)/100</f>
      </c>
      <c t="s">
        <v>16</v>
      </c>
    </row>
    <row r="226" spans="1:5" ht="38.25">
      <c r="A226" s="28" t="s">
        <v>43</v>
      </c>
      <c r="E226" s="29" t="s">
        <v>572</v>
      </c>
    </row>
    <row r="227" spans="1:5" ht="25.5">
      <c r="A227" s="30" t="s">
        <v>45</v>
      </c>
      <c r="E227" s="31" t="s">
        <v>573</v>
      </c>
    </row>
    <row r="228" spans="1:5" ht="38.25">
      <c r="A228" t="s">
        <v>46</v>
      </c>
      <c r="E228" s="29" t="s">
        <v>570</v>
      </c>
    </row>
    <row r="229" spans="1:16" ht="12.75">
      <c r="A229" s="18" t="s">
        <v>38</v>
      </c>
      <c s="23" t="s">
        <v>574</v>
      </c>
      <c s="23" t="s">
        <v>575</v>
      </c>
      <c s="18" t="s">
        <v>40</v>
      </c>
      <c s="24" t="s">
        <v>576</v>
      </c>
      <c s="25" t="s">
        <v>130</v>
      </c>
      <c s="26">
        <v>17.394</v>
      </c>
      <c s="27">
        <v>0</v>
      </c>
      <c s="27">
        <f>ROUND(ROUND(H229,2)*ROUND(G229,3),2)</f>
      </c>
      <c r="O229">
        <f>(I229*21)/100</f>
      </c>
      <c t="s">
        <v>16</v>
      </c>
    </row>
    <row r="230" spans="1:5" ht="38.25">
      <c r="A230" s="28" t="s">
        <v>43</v>
      </c>
      <c r="E230" s="29" t="s">
        <v>577</v>
      </c>
    </row>
    <row r="231" spans="1:5" ht="25.5">
      <c r="A231" s="30" t="s">
        <v>45</v>
      </c>
      <c r="E231" s="31" t="s">
        <v>578</v>
      </c>
    </row>
    <row r="232" spans="1:5" ht="38.25">
      <c r="A232" t="s">
        <v>46</v>
      </c>
      <c r="E232" s="29" t="s">
        <v>570</v>
      </c>
    </row>
    <row r="233" spans="1:16" ht="12.75">
      <c r="A233" s="18" t="s">
        <v>38</v>
      </c>
      <c s="23" t="s">
        <v>579</v>
      </c>
      <c s="23" t="s">
        <v>580</v>
      </c>
      <c s="18" t="s">
        <v>40</v>
      </c>
      <c s="24" t="s">
        <v>581</v>
      </c>
      <c s="25" t="s">
        <v>130</v>
      </c>
      <c s="26">
        <v>10.8</v>
      </c>
      <c s="27">
        <v>0</v>
      </c>
      <c s="27">
        <f>ROUND(ROUND(H233,2)*ROUND(G233,3),2)</f>
      </c>
      <c r="O233">
        <f>(I233*21)/100</f>
      </c>
      <c t="s">
        <v>16</v>
      </c>
    </row>
    <row r="234" spans="1:5" ht="12.75">
      <c r="A234" s="28" t="s">
        <v>43</v>
      </c>
      <c r="E234" s="29" t="s">
        <v>40</v>
      </c>
    </row>
    <row r="235" spans="1:5" ht="89.25">
      <c r="A235" s="30" t="s">
        <v>45</v>
      </c>
      <c r="E235" s="31" t="s">
        <v>582</v>
      </c>
    </row>
    <row r="236" spans="1:5" ht="293.25">
      <c r="A236" t="s">
        <v>46</v>
      </c>
      <c r="E236" s="29" t="s">
        <v>583</v>
      </c>
    </row>
    <row r="237" spans="1:16" ht="12.75">
      <c r="A237" s="18" t="s">
        <v>38</v>
      </c>
      <c s="23" t="s">
        <v>584</v>
      </c>
      <c s="23" t="s">
        <v>585</v>
      </c>
      <c s="18" t="s">
        <v>40</v>
      </c>
      <c s="24" t="s">
        <v>586</v>
      </c>
      <c s="25" t="s">
        <v>130</v>
      </c>
      <c s="26">
        <v>70.126</v>
      </c>
      <c s="27">
        <v>0</v>
      </c>
      <c s="27">
        <f>ROUND(ROUND(H237,2)*ROUND(G237,3),2)</f>
      </c>
      <c r="O237">
        <f>(I237*21)/100</f>
      </c>
      <c t="s">
        <v>16</v>
      </c>
    </row>
    <row r="238" spans="1:5" ht="38.25">
      <c r="A238" s="28" t="s">
        <v>43</v>
      </c>
      <c r="E238" s="29" t="s">
        <v>587</v>
      </c>
    </row>
    <row r="239" spans="1:5" ht="63.75">
      <c r="A239" s="30" t="s">
        <v>45</v>
      </c>
      <c r="E239" s="31" t="s">
        <v>588</v>
      </c>
    </row>
    <row r="240" spans="1:5" ht="102">
      <c r="A240" t="s">
        <v>46</v>
      </c>
      <c r="E240" s="29" t="s">
        <v>589</v>
      </c>
    </row>
    <row r="241" spans="1:18" ht="12.75" customHeight="1">
      <c r="A241" s="5" t="s">
        <v>36</v>
      </c>
      <c s="5"/>
      <c s="35" t="s">
        <v>28</v>
      </c>
      <c s="5"/>
      <c s="21" t="s">
        <v>169</v>
      </c>
      <c s="5"/>
      <c s="5"/>
      <c s="5"/>
      <c s="36">
        <f>0+Q241</f>
      </c>
      <c r="O241">
        <f>0+R241</f>
      </c>
      <c r="Q241">
        <f>0+I242+I246+I250+I254</f>
      </c>
      <c>
        <f>0+O242+O246+O250+O254</f>
      </c>
    </row>
    <row r="242" spans="1:16" ht="12.75">
      <c r="A242" s="18" t="s">
        <v>38</v>
      </c>
      <c s="23" t="s">
        <v>590</v>
      </c>
      <c s="23" t="s">
        <v>591</v>
      </c>
      <c s="18" t="s">
        <v>40</v>
      </c>
      <c s="24" t="s">
        <v>592</v>
      </c>
      <c s="25" t="s">
        <v>113</v>
      </c>
      <c s="26">
        <v>1202.24</v>
      </c>
      <c s="27">
        <v>0</v>
      </c>
      <c s="27">
        <f>ROUND(ROUND(H242,2)*ROUND(G242,3),2)</f>
      </c>
      <c r="O242">
        <f>(I242*21)/100</f>
      </c>
      <c t="s">
        <v>16</v>
      </c>
    </row>
    <row r="243" spans="1:5" ht="25.5">
      <c r="A243" s="28" t="s">
        <v>43</v>
      </c>
      <c r="E243" s="29" t="s">
        <v>593</v>
      </c>
    </row>
    <row r="244" spans="1:5" ht="25.5">
      <c r="A244" s="30" t="s">
        <v>45</v>
      </c>
      <c r="E244" s="31" t="s">
        <v>594</v>
      </c>
    </row>
    <row r="245" spans="1:5" ht="51">
      <c r="A245" t="s">
        <v>46</v>
      </c>
      <c r="E245" s="29" t="s">
        <v>188</v>
      </c>
    </row>
    <row r="246" spans="1:16" ht="12.75">
      <c r="A246" s="18" t="s">
        <v>38</v>
      </c>
      <c s="23" t="s">
        <v>595</v>
      </c>
      <c s="23" t="s">
        <v>207</v>
      </c>
      <c s="18" t="s">
        <v>40</v>
      </c>
      <c s="24" t="s">
        <v>208</v>
      </c>
      <c s="25" t="s">
        <v>113</v>
      </c>
      <c s="26">
        <v>601.12</v>
      </c>
      <c s="27">
        <v>0</v>
      </c>
      <c s="27">
        <f>ROUND(ROUND(H246,2)*ROUND(G246,3),2)</f>
      </c>
      <c r="O246">
        <f>(I246*21)/100</f>
      </c>
      <c t="s">
        <v>16</v>
      </c>
    </row>
    <row r="247" spans="1:5" ht="25.5">
      <c r="A247" s="28" t="s">
        <v>43</v>
      </c>
      <c r="E247" s="29" t="s">
        <v>596</v>
      </c>
    </row>
    <row r="248" spans="1:5" ht="25.5">
      <c r="A248" s="30" t="s">
        <v>45</v>
      </c>
      <c r="E248" s="31" t="s">
        <v>597</v>
      </c>
    </row>
    <row r="249" spans="1:5" ht="140.25">
      <c r="A249" t="s">
        <v>46</v>
      </c>
      <c r="E249" s="29" t="s">
        <v>211</v>
      </c>
    </row>
    <row r="250" spans="1:16" ht="12.75">
      <c r="A250" s="18" t="s">
        <v>38</v>
      </c>
      <c s="23" t="s">
        <v>598</v>
      </c>
      <c s="23" t="s">
        <v>213</v>
      </c>
      <c s="18" t="s">
        <v>40</v>
      </c>
      <c s="24" t="s">
        <v>214</v>
      </c>
      <c s="25" t="s">
        <v>113</v>
      </c>
      <c s="26">
        <v>601.12</v>
      </c>
      <c s="27">
        <v>0</v>
      </c>
      <c s="27">
        <f>ROUND(ROUND(H250,2)*ROUND(G250,3),2)</f>
      </c>
      <c r="O250">
        <f>(I250*21)/100</f>
      </c>
      <c t="s">
        <v>16</v>
      </c>
    </row>
    <row r="251" spans="1:5" ht="25.5">
      <c r="A251" s="28" t="s">
        <v>43</v>
      </c>
      <c r="E251" s="29" t="s">
        <v>599</v>
      </c>
    </row>
    <row r="252" spans="1:5" ht="25.5">
      <c r="A252" s="30" t="s">
        <v>45</v>
      </c>
      <c r="E252" s="31" t="s">
        <v>597</v>
      </c>
    </row>
    <row r="253" spans="1:5" ht="140.25">
      <c r="A253" t="s">
        <v>46</v>
      </c>
      <c r="E253" s="29" t="s">
        <v>211</v>
      </c>
    </row>
    <row r="254" spans="1:16" ht="12.75">
      <c r="A254" s="18" t="s">
        <v>38</v>
      </c>
      <c s="23" t="s">
        <v>600</v>
      </c>
      <c s="23" t="s">
        <v>601</v>
      </c>
      <c s="18" t="s">
        <v>40</v>
      </c>
      <c s="24" t="s">
        <v>602</v>
      </c>
      <c s="25" t="s">
        <v>113</v>
      </c>
      <c s="26">
        <v>601.12</v>
      </c>
      <c s="27">
        <v>0</v>
      </c>
      <c s="27">
        <f>ROUND(ROUND(H254,2)*ROUND(G254,3),2)</f>
      </c>
      <c r="O254">
        <f>(I254*21)/100</f>
      </c>
      <c t="s">
        <v>16</v>
      </c>
    </row>
    <row r="255" spans="1:5" ht="25.5">
      <c r="A255" s="28" t="s">
        <v>43</v>
      </c>
      <c r="E255" s="29" t="s">
        <v>603</v>
      </c>
    </row>
    <row r="256" spans="1:5" ht="25.5">
      <c r="A256" s="30" t="s">
        <v>45</v>
      </c>
      <c r="E256" s="31" t="s">
        <v>597</v>
      </c>
    </row>
    <row r="257" spans="1:5" ht="140.25">
      <c r="A257" t="s">
        <v>46</v>
      </c>
      <c r="E257" s="29" t="s">
        <v>211</v>
      </c>
    </row>
    <row r="258" spans="1:18" ht="12.75" customHeight="1">
      <c r="A258" s="5" t="s">
        <v>36</v>
      </c>
      <c s="5"/>
      <c s="35" t="s">
        <v>30</v>
      </c>
      <c s="5"/>
      <c s="21" t="s">
        <v>604</v>
      </c>
      <c s="5"/>
      <c s="5"/>
      <c s="5"/>
      <c s="36">
        <f>0+Q258</f>
      </c>
      <c r="O258">
        <f>0+R258</f>
      </c>
      <c r="Q258">
        <f>0+I259+I263+I267+I271+I275+I279+I283+I287+I291+I295</f>
      </c>
      <c>
        <f>0+O259+O263+O267+O271+O275+O279+O283+O287+O291+O295</f>
      </c>
    </row>
    <row r="259" spans="1:16" ht="25.5">
      <c r="A259" s="18" t="s">
        <v>38</v>
      </c>
      <c s="23" t="s">
        <v>605</v>
      </c>
      <c s="23" t="s">
        <v>606</v>
      </c>
      <c s="18" t="s">
        <v>40</v>
      </c>
      <c s="24" t="s">
        <v>607</v>
      </c>
      <c s="25" t="s">
        <v>113</v>
      </c>
      <c s="26">
        <v>936.022</v>
      </c>
      <c s="27">
        <v>0</v>
      </c>
      <c s="27">
        <f>ROUND(ROUND(H259,2)*ROUND(G259,3),2)</f>
      </c>
      <c r="O259">
        <f>(I259*21)/100</f>
      </c>
      <c t="s">
        <v>16</v>
      </c>
    </row>
    <row r="260" spans="1:5" ht="12.75">
      <c r="A260" s="28" t="s">
        <v>43</v>
      </c>
      <c r="E260" s="29" t="s">
        <v>40</v>
      </c>
    </row>
    <row r="261" spans="1:5" ht="102">
      <c r="A261" s="30" t="s">
        <v>45</v>
      </c>
      <c r="E261" s="31" t="s">
        <v>608</v>
      </c>
    </row>
    <row r="262" spans="1:5" ht="76.5">
      <c r="A262" t="s">
        <v>46</v>
      </c>
      <c r="E262" s="29" t="s">
        <v>609</v>
      </c>
    </row>
    <row r="263" spans="1:16" ht="25.5">
      <c r="A263" s="18" t="s">
        <v>38</v>
      </c>
      <c s="23" t="s">
        <v>610</v>
      </c>
      <c s="23" t="s">
        <v>611</v>
      </c>
      <c s="18" t="s">
        <v>40</v>
      </c>
      <c s="24" t="s">
        <v>612</v>
      </c>
      <c s="25" t="s">
        <v>113</v>
      </c>
      <c s="26">
        <v>43.36</v>
      </c>
      <c s="27">
        <v>0</v>
      </c>
      <c s="27">
        <f>ROUND(ROUND(H263,2)*ROUND(G263,3),2)</f>
      </c>
      <c r="O263">
        <f>(I263*21)/100</f>
      </c>
      <c t="s">
        <v>16</v>
      </c>
    </row>
    <row r="264" spans="1:5" ht="12.75">
      <c r="A264" s="28" t="s">
        <v>43</v>
      </c>
      <c r="E264" s="29" t="s">
        <v>40</v>
      </c>
    </row>
    <row r="265" spans="1:5" ht="76.5">
      <c r="A265" s="30" t="s">
        <v>45</v>
      </c>
      <c r="E265" s="31" t="s">
        <v>613</v>
      </c>
    </row>
    <row r="266" spans="1:5" ht="76.5">
      <c r="A266" t="s">
        <v>46</v>
      </c>
      <c r="E266" s="29" t="s">
        <v>609</v>
      </c>
    </row>
    <row r="267" spans="1:16" ht="12.75">
      <c r="A267" s="18" t="s">
        <v>38</v>
      </c>
      <c s="23" t="s">
        <v>614</v>
      </c>
      <c s="23" t="s">
        <v>615</v>
      </c>
      <c s="18" t="s">
        <v>40</v>
      </c>
      <c s="24" t="s">
        <v>616</v>
      </c>
      <c s="25" t="s">
        <v>113</v>
      </c>
      <c s="26">
        <v>474.912</v>
      </c>
      <c s="27">
        <v>0</v>
      </c>
      <c s="27">
        <f>ROUND(ROUND(H267,2)*ROUND(G267,3),2)</f>
      </c>
      <c r="O267">
        <f>(I267*21)/100</f>
      </c>
      <c t="s">
        <v>16</v>
      </c>
    </row>
    <row r="268" spans="1:5" ht="12.75">
      <c r="A268" s="28" t="s">
        <v>43</v>
      </c>
      <c r="E268" s="29" t="s">
        <v>40</v>
      </c>
    </row>
    <row r="269" spans="1:5" ht="102">
      <c r="A269" s="30" t="s">
        <v>45</v>
      </c>
      <c r="E269" s="31" t="s">
        <v>617</v>
      </c>
    </row>
    <row r="270" spans="1:5" ht="76.5">
      <c r="A270" t="s">
        <v>46</v>
      </c>
      <c r="E270" s="29" t="s">
        <v>609</v>
      </c>
    </row>
    <row r="271" spans="1:16" ht="12.75">
      <c r="A271" s="18" t="s">
        <v>38</v>
      </c>
      <c s="23" t="s">
        <v>618</v>
      </c>
      <c s="23" t="s">
        <v>619</v>
      </c>
      <c s="18" t="s">
        <v>40</v>
      </c>
      <c s="24" t="s">
        <v>620</v>
      </c>
      <c s="25" t="s">
        <v>113</v>
      </c>
      <c s="26">
        <v>77.395</v>
      </c>
      <c s="27">
        <v>0</v>
      </c>
      <c s="27">
        <f>ROUND(ROUND(H271,2)*ROUND(G271,3),2)</f>
      </c>
      <c r="O271">
        <f>(I271*21)/100</f>
      </c>
      <c t="s">
        <v>16</v>
      </c>
    </row>
    <row r="272" spans="1:5" ht="12.75">
      <c r="A272" s="28" t="s">
        <v>43</v>
      </c>
      <c r="E272" s="29" t="s">
        <v>40</v>
      </c>
    </row>
    <row r="273" spans="1:5" ht="76.5">
      <c r="A273" s="30" t="s">
        <v>45</v>
      </c>
      <c r="E273" s="31" t="s">
        <v>621</v>
      </c>
    </row>
    <row r="274" spans="1:5" ht="76.5">
      <c r="A274" t="s">
        <v>46</v>
      </c>
      <c r="E274" s="29" t="s">
        <v>609</v>
      </c>
    </row>
    <row r="275" spans="1:16" ht="12.75">
      <c r="A275" s="18" t="s">
        <v>38</v>
      </c>
      <c s="23" t="s">
        <v>622</v>
      </c>
      <c s="23" t="s">
        <v>623</v>
      </c>
      <c s="18" t="s">
        <v>40</v>
      </c>
      <c s="24" t="s">
        <v>624</v>
      </c>
      <c s="25" t="s">
        <v>113</v>
      </c>
      <c s="26">
        <v>38.136</v>
      </c>
      <c s="27">
        <v>0</v>
      </c>
      <c s="27">
        <f>ROUND(ROUND(H275,2)*ROUND(G275,3),2)</f>
      </c>
      <c r="O275">
        <f>(I275*21)/100</f>
      </c>
      <c t="s">
        <v>16</v>
      </c>
    </row>
    <row r="276" spans="1:5" ht="12.75">
      <c r="A276" s="28" t="s">
        <v>43</v>
      </c>
      <c r="E276" s="29" t="s">
        <v>40</v>
      </c>
    </row>
    <row r="277" spans="1:5" ht="76.5">
      <c r="A277" s="30" t="s">
        <v>45</v>
      </c>
      <c r="E277" s="31" t="s">
        <v>625</v>
      </c>
    </row>
    <row r="278" spans="1:5" ht="76.5">
      <c r="A278" t="s">
        <v>46</v>
      </c>
      <c r="E278" s="29" t="s">
        <v>609</v>
      </c>
    </row>
    <row r="279" spans="1:16" ht="12.75">
      <c r="A279" s="18" t="s">
        <v>38</v>
      </c>
      <c s="23" t="s">
        <v>626</v>
      </c>
      <c s="23" t="s">
        <v>627</v>
      </c>
      <c s="18" t="s">
        <v>40</v>
      </c>
      <c s="24" t="s">
        <v>628</v>
      </c>
      <c s="25" t="s">
        <v>113</v>
      </c>
      <c s="26">
        <v>2378.625</v>
      </c>
      <c s="27">
        <v>0</v>
      </c>
      <c s="27">
        <f>ROUND(ROUND(H279,2)*ROUND(G279,3),2)</f>
      </c>
      <c r="O279">
        <f>(I279*21)/100</f>
      </c>
      <c t="s">
        <v>16</v>
      </c>
    </row>
    <row r="280" spans="1:5" ht="12.75">
      <c r="A280" s="28" t="s">
        <v>43</v>
      </c>
      <c r="E280" s="29" t="s">
        <v>40</v>
      </c>
    </row>
    <row r="281" spans="1:5" ht="242.25">
      <c r="A281" s="30" t="s">
        <v>45</v>
      </c>
      <c r="E281" s="31" t="s">
        <v>629</v>
      </c>
    </row>
    <row r="282" spans="1:5" ht="76.5">
      <c r="A282" t="s">
        <v>46</v>
      </c>
      <c r="E282" s="29" t="s">
        <v>609</v>
      </c>
    </row>
    <row r="283" spans="1:16" ht="12.75">
      <c r="A283" s="18" t="s">
        <v>38</v>
      </c>
      <c s="23" t="s">
        <v>630</v>
      </c>
      <c s="23" t="s">
        <v>631</v>
      </c>
      <c s="18" t="s">
        <v>40</v>
      </c>
      <c s="24" t="s">
        <v>632</v>
      </c>
      <c s="25" t="s">
        <v>113</v>
      </c>
      <c s="26">
        <v>356.794</v>
      </c>
      <c s="27">
        <v>0</v>
      </c>
      <c s="27">
        <f>ROUND(ROUND(H283,2)*ROUND(G283,3),2)</f>
      </c>
      <c r="O283">
        <f>(I283*21)/100</f>
      </c>
      <c t="s">
        <v>16</v>
      </c>
    </row>
    <row r="284" spans="1:5" ht="12.75">
      <c r="A284" s="28" t="s">
        <v>43</v>
      </c>
      <c r="E284" s="29" t="s">
        <v>633</v>
      </c>
    </row>
    <row r="285" spans="1:5" ht="25.5">
      <c r="A285" s="30" t="s">
        <v>45</v>
      </c>
      <c r="E285" s="31" t="s">
        <v>634</v>
      </c>
    </row>
    <row r="286" spans="1:5" ht="63.75">
      <c r="A286" t="s">
        <v>46</v>
      </c>
      <c r="E286" s="29" t="s">
        <v>635</v>
      </c>
    </row>
    <row r="287" spans="1:16" ht="12.75">
      <c r="A287" s="18" t="s">
        <v>38</v>
      </c>
      <c s="23" t="s">
        <v>636</v>
      </c>
      <c s="23" t="s">
        <v>637</v>
      </c>
      <c s="18" t="s">
        <v>379</v>
      </c>
      <c s="24" t="s">
        <v>638</v>
      </c>
      <c s="25" t="s">
        <v>231</v>
      </c>
      <c s="26">
        <v>140</v>
      </c>
      <c s="27">
        <v>0</v>
      </c>
      <c s="27">
        <f>ROUND(ROUND(H287,2)*ROUND(G287,3),2)</f>
      </c>
      <c r="O287">
        <f>(I287*21)/100</f>
      </c>
      <c t="s">
        <v>16</v>
      </c>
    </row>
    <row r="288" spans="1:5" ht="25.5">
      <c r="A288" s="28" t="s">
        <v>43</v>
      </c>
      <c r="E288" s="29" t="s">
        <v>639</v>
      </c>
    </row>
    <row r="289" spans="1:5" ht="63.75">
      <c r="A289" s="30" t="s">
        <v>45</v>
      </c>
      <c r="E289" s="31" t="s">
        <v>640</v>
      </c>
    </row>
    <row r="290" spans="1:5" ht="76.5">
      <c r="A290" t="s">
        <v>46</v>
      </c>
      <c r="E290" s="29" t="s">
        <v>641</v>
      </c>
    </row>
    <row r="291" spans="1:16" ht="12.75">
      <c r="A291" s="18" t="s">
        <v>38</v>
      </c>
      <c s="23" t="s">
        <v>642</v>
      </c>
      <c s="23" t="s">
        <v>643</v>
      </c>
      <c s="18" t="s">
        <v>379</v>
      </c>
      <c s="24" t="s">
        <v>644</v>
      </c>
      <c s="25" t="s">
        <v>231</v>
      </c>
      <c s="26">
        <v>20</v>
      </c>
      <c s="27">
        <v>0</v>
      </c>
      <c s="27">
        <f>ROUND(ROUND(H291,2)*ROUND(G291,3),2)</f>
      </c>
      <c r="O291">
        <f>(I291*21)/100</f>
      </c>
      <c t="s">
        <v>16</v>
      </c>
    </row>
    <row r="292" spans="1:5" ht="25.5">
      <c r="A292" s="28" t="s">
        <v>43</v>
      </c>
      <c r="E292" s="29" t="s">
        <v>645</v>
      </c>
    </row>
    <row r="293" spans="1:5" ht="25.5">
      <c r="A293" s="30" t="s">
        <v>45</v>
      </c>
      <c r="E293" s="31" t="s">
        <v>646</v>
      </c>
    </row>
    <row r="294" spans="1:5" ht="76.5">
      <c r="A294" t="s">
        <v>46</v>
      </c>
      <c r="E294" s="29" t="s">
        <v>641</v>
      </c>
    </row>
    <row r="295" spans="1:16" ht="12.75">
      <c r="A295" s="18" t="s">
        <v>38</v>
      </c>
      <c s="23" t="s">
        <v>647</v>
      </c>
      <c s="23" t="s">
        <v>648</v>
      </c>
      <c s="18" t="s">
        <v>40</v>
      </c>
      <c s="24" t="s">
        <v>649</v>
      </c>
      <c s="25" t="s">
        <v>124</v>
      </c>
      <c s="26">
        <v>208</v>
      </c>
      <c s="27">
        <v>0</v>
      </c>
      <c s="27">
        <f>ROUND(ROUND(H295,2)*ROUND(G295,3),2)</f>
      </c>
      <c r="O295">
        <f>(I295*21)/100</f>
      </c>
      <c t="s">
        <v>16</v>
      </c>
    </row>
    <row r="296" spans="1:5" ht="12.75">
      <c r="A296" s="28" t="s">
        <v>43</v>
      </c>
      <c r="E296" s="29" t="s">
        <v>650</v>
      </c>
    </row>
    <row r="297" spans="1:5" ht="89.25">
      <c r="A297" s="30" t="s">
        <v>45</v>
      </c>
      <c r="E297" s="31" t="s">
        <v>651</v>
      </c>
    </row>
    <row r="298" spans="1:5" ht="51">
      <c r="A298" t="s">
        <v>46</v>
      </c>
      <c r="E298" s="29" t="s">
        <v>652</v>
      </c>
    </row>
    <row r="299" spans="1:18" ht="12.75" customHeight="1">
      <c r="A299" s="5" t="s">
        <v>36</v>
      </c>
      <c s="5"/>
      <c s="35" t="s">
        <v>134</v>
      </c>
      <c s="5"/>
      <c s="21" t="s">
        <v>653</v>
      </c>
      <c s="5"/>
      <c s="5"/>
      <c s="5"/>
      <c s="36">
        <f>0+Q299</f>
      </c>
      <c r="O299">
        <f>0+R299</f>
      </c>
      <c r="Q299">
        <f>0+I300+I304+I308+I312+I316+I320+I324+I328+I332</f>
      </c>
      <c>
        <f>0+O300+O304+O308+O312+O316+O320+O324+O328+O332</f>
      </c>
    </row>
    <row r="300" spans="1:16" ht="25.5">
      <c r="A300" s="18" t="s">
        <v>38</v>
      </c>
      <c s="23" t="s">
        <v>654</v>
      </c>
      <c s="23" t="s">
        <v>655</v>
      </c>
      <c s="18" t="s">
        <v>40</v>
      </c>
      <c s="24" t="s">
        <v>656</v>
      </c>
      <c s="25" t="s">
        <v>113</v>
      </c>
      <c s="26">
        <v>110.84</v>
      </c>
      <c s="27">
        <v>0</v>
      </c>
      <c s="27">
        <f>ROUND(ROUND(H300,2)*ROUND(G300,3),2)</f>
      </c>
      <c r="O300">
        <f>(I300*21)/100</f>
      </c>
      <c t="s">
        <v>16</v>
      </c>
    </row>
    <row r="301" spans="1:5" ht="12.75">
      <c r="A301" s="28" t="s">
        <v>43</v>
      </c>
      <c r="E301" s="29" t="s">
        <v>40</v>
      </c>
    </row>
    <row r="302" spans="1:5" ht="76.5">
      <c r="A302" s="30" t="s">
        <v>45</v>
      </c>
      <c r="E302" s="31" t="s">
        <v>657</v>
      </c>
    </row>
    <row r="303" spans="1:5" ht="191.25">
      <c r="A303" t="s">
        <v>46</v>
      </c>
      <c r="E303" s="29" t="s">
        <v>658</v>
      </c>
    </row>
    <row r="304" spans="1:16" ht="12.75">
      <c r="A304" s="18" t="s">
        <v>38</v>
      </c>
      <c s="23" t="s">
        <v>659</v>
      </c>
      <c s="23" t="s">
        <v>660</v>
      </c>
      <c s="18" t="s">
        <v>40</v>
      </c>
      <c s="24" t="s">
        <v>661</v>
      </c>
      <c s="25" t="s">
        <v>113</v>
      </c>
      <c s="26">
        <v>143.704</v>
      </c>
      <c s="27">
        <v>0</v>
      </c>
      <c s="27">
        <f>ROUND(ROUND(H304,2)*ROUND(G304,3),2)</f>
      </c>
      <c r="O304">
        <f>(I304*21)/100</f>
      </c>
      <c t="s">
        <v>16</v>
      </c>
    </row>
    <row r="305" spans="1:5" ht="12.75">
      <c r="A305" s="28" t="s">
        <v>43</v>
      </c>
      <c r="E305" s="29" t="s">
        <v>40</v>
      </c>
    </row>
    <row r="306" spans="1:5" ht="114.75">
      <c r="A306" s="30" t="s">
        <v>45</v>
      </c>
      <c r="E306" s="31" t="s">
        <v>662</v>
      </c>
    </row>
    <row r="307" spans="1:5" ht="191.25">
      <c r="A307" t="s">
        <v>46</v>
      </c>
      <c r="E307" s="29" t="s">
        <v>663</v>
      </c>
    </row>
    <row r="308" spans="1:16" ht="12.75">
      <c r="A308" s="18" t="s">
        <v>38</v>
      </c>
      <c s="23" t="s">
        <v>664</v>
      </c>
      <c s="23" t="s">
        <v>665</v>
      </c>
      <c s="18" t="s">
        <v>40</v>
      </c>
      <c s="24" t="s">
        <v>666</v>
      </c>
      <c s="25" t="s">
        <v>113</v>
      </c>
      <c s="26">
        <v>212.52</v>
      </c>
      <c s="27">
        <v>0</v>
      </c>
      <c s="27">
        <f>ROUND(ROUND(H308,2)*ROUND(G308,3),2)</f>
      </c>
      <c r="O308">
        <f>(I308*21)/100</f>
      </c>
      <c t="s">
        <v>16</v>
      </c>
    </row>
    <row r="309" spans="1:5" ht="38.25">
      <c r="A309" s="28" t="s">
        <v>43</v>
      </c>
      <c r="E309" s="29" t="s">
        <v>667</v>
      </c>
    </row>
    <row r="310" spans="1:5" ht="63.75">
      <c r="A310" s="30" t="s">
        <v>45</v>
      </c>
      <c r="E310" s="31" t="s">
        <v>668</v>
      </c>
    </row>
    <row r="311" spans="1:5" ht="204">
      <c r="A311" t="s">
        <v>46</v>
      </c>
      <c r="E311" s="29" t="s">
        <v>669</v>
      </c>
    </row>
    <row r="312" spans="1:16" ht="25.5">
      <c r="A312" s="18" t="s">
        <v>38</v>
      </c>
      <c s="23" t="s">
        <v>670</v>
      </c>
      <c s="23" t="s">
        <v>671</v>
      </c>
      <c s="18" t="s">
        <v>40</v>
      </c>
      <c s="24" t="s">
        <v>672</v>
      </c>
      <c s="25" t="s">
        <v>113</v>
      </c>
      <c s="26">
        <v>836.077</v>
      </c>
      <c s="27">
        <v>0</v>
      </c>
      <c s="27">
        <f>ROUND(ROUND(H312,2)*ROUND(G312,3),2)</f>
      </c>
      <c r="O312">
        <f>(I312*21)/100</f>
      </c>
      <c t="s">
        <v>16</v>
      </c>
    </row>
    <row r="313" spans="1:5" ht="12.75">
      <c r="A313" s="28" t="s">
        <v>43</v>
      </c>
      <c r="E313" s="29" t="s">
        <v>40</v>
      </c>
    </row>
    <row r="314" spans="1:5" ht="38.25">
      <c r="A314" s="30" t="s">
        <v>45</v>
      </c>
      <c r="E314" s="31" t="s">
        <v>673</v>
      </c>
    </row>
    <row r="315" spans="1:5" ht="204">
      <c r="A315" t="s">
        <v>46</v>
      </c>
      <c r="E315" s="29" t="s">
        <v>674</v>
      </c>
    </row>
    <row r="316" spans="1:16" ht="12.75">
      <c r="A316" s="18" t="s">
        <v>38</v>
      </c>
      <c s="23" t="s">
        <v>675</v>
      </c>
      <c s="23" t="s">
        <v>676</v>
      </c>
      <c s="18" t="s">
        <v>40</v>
      </c>
      <c s="24" t="s">
        <v>677</v>
      </c>
      <c s="25" t="s">
        <v>113</v>
      </c>
      <c s="26">
        <v>133.008</v>
      </c>
      <c s="27">
        <v>0</v>
      </c>
      <c s="27">
        <f>ROUND(ROUND(H316,2)*ROUND(G316,3),2)</f>
      </c>
      <c r="O316">
        <f>(I316*21)/100</f>
      </c>
      <c t="s">
        <v>16</v>
      </c>
    </row>
    <row r="317" spans="1:5" ht="12.75">
      <c r="A317" s="28" t="s">
        <v>43</v>
      </c>
      <c r="E317" s="29" t="s">
        <v>40</v>
      </c>
    </row>
    <row r="318" spans="1:5" ht="89.25">
      <c r="A318" s="30" t="s">
        <v>45</v>
      </c>
      <c r="E318" s="31" t="s">
        <v>678</v>
      </c>
    </row>
    <row r="319" spans="1:5" ht="38.25">
      <c r="A319" t="s">
        <v>46</v>
      </c>
      <c r="E319" s="29" t="s">
        <v>679</v>
      </c>
    </row>
    <row r="320" spans="1:16" ht="12.75">
      <c r="A320" s="18" t="s">
        <v>38</v>
      </c>
      <c s="23" t="s">
        <v>680</v>
      </c>
      <c s="23" t="s">
        <v>681</v>
      </c>
      <c s="18" t="s">
        <v>40</v>
      </c>
      <c s="24" t="s">
        <v>682</v>
      </c>
      <c s="25" t="s">
        <v>113</v>
      </c>
      <c s="26">
        <v>34.476</v>
      </c>
      <c s="27">
        <v>0</v>
      </c>
      <c s="27">
        <f>ROUND(ROUND(H320,2)*ROUND(G320,3),2)</f>
      </c>
      <c r="O320">
        <f>(I320*21)/100</f>
      </c>
      <c t="s">
        <v>16</v>
      </c>
    </row>
    <row r="321" spans="1:5" ht="25.5">
      <c r="A321" s="28" t="s">
        <v>43</v>
      </c>
      <c r="E321" s="29" t="s">
        <v>683</v>
      </c>
    </row>
    <row r="322" spans="1:5" ht="25.5">
      <c r="A322" s="30" t="s">
        <v>45</v>
      </c>
      <c r="E322" s="31" t="s">
        <v>684</v>
      </c>
    </row>
    <row r="323" spans="1:5" ht="102">
      <c r="A323" t="s">
        <v>46</v>
      </c>
      <c r="E323" s="29" t="s">
        <v>685</v>
      </c>
    </row>
    <row r="324" spans="1:16" ht="12.75">
      <c r="A324" s="18" t="s">
        <v>38</v>
      </c>
      <c s="23" t="s">
        <v>686</v>
      </c>
      <c s="23" t="s">
        <v>687</v>
      </c>
      <c s="18" t="s">
        <v>40</v>
      </c>
      <c s="24" t="s">
        <v>688</v>
      </c>
      <c s="25" t="s">
        <v>113</v>
      </c>
      <c s="26">
        <v>12</v>
      </c>
      <c s="27">
        <v>0</v>
      </c>
      <c s="27">
        <f>ROUND(ROUND(H324,2)*ROUND(G324,3),2)</f>
      </c>
      <c r="O324">
        <f>(I324*21)/100</f>
      </c>
      <c t="s">
        <v>16</v>
      </c>
    </row>
    <row r="325" spans="1:5" ht="38.25">
      <c r="A325" s="28" t="s">
        <v>43</v>
      </c>
      <c r="E325" s="29" t="s">
        <v>689</v>
      </c>
    </row>
    <row r="326" spans="1:5" ht="25.5">
      <c r="A326" s="30" t="s">
        <v>45</v>
      </c>
      <c r="E326" s="31" t="s">
        <v>690</v>
      </c>
    </row>
    <row r="327" spans="1:5" ht="51">
      <c r="A327" t="s">
        <v>46</v>
      </c>
      <c r="E327" s="29" t="s">
        <v>691</v>
      </c>
    </row>
    <row r="328" spans="1:16" ht="12.75">
      <c r="A328" s="18" t="s">
        <v>38</v>
      </c>
      <c s="23" t="s">
        <v>692</v>
      </c>
      <c s="23" t="s">
        <v>693</v>
      </c>
      <c s="18" t="s">
        <v>40</v>
      </c>
      <c s="24" t="s">
        <v>694</v>
      </c>
      <c s="25" t="s">
        <v>113</v>
      </c>
      <c s="26">
        <v>12</v>
      </c>
      <c s="27">
        <v>0</v>
      </c>
      <c s="27">
        <f>ROUND(ROUND(H328,2)*ROUND(G328,3),2)</f>
      </c>
      <c r="O328">
        <f>(I328*21)/100</f>
      </c>
      <c t="s">
        <v>16</v>
      </c>
    </row>
    <row r="329" spans="1:5" ht="38.25">
      <c r="A329" s="28" t="s">
        <v>43</v>
      </c>
      <c r="E329" s="29" t="s">
        <v>695</v>
      </c>
    </row>
    <row r="330" spans="1:5" ht="25.5">
      <c r="A330" s="30" t="s">
        <v>45</v>
      </c>
      <c r="E330" s="31" t="s">
        <v>690</v>
      </c>
    </row>
    <row r="331" spans="1:5" ht="51">
      <c r="A331" t="s">
        <v>46</v>
      </c>
      <c r="E331" s="29" t="s">
        <v>691</v>
      </c>
    </row>
    <row r="332" spans="1:16" ht="12.75">
      <c r="A332" s="18" t="s">
        <v>38</v>
      </c>
      <c s="23" t="s">
        <v>696</v>
      </c>
      <c s="23" t="s">
        <v>697</v>
      </c>
      <c s="18" t="s">
        <v>40</v>
      </c>
      <c s="24" t="s">
        <v>698</v>
      </c>
      <c s="25" t="s">
        <v>113</v>
      </c>
      <c s="26">
        <v>2043.75</v>
      </c>
      <c s="27">
        <v>0</v>
      </c>
      <c s="27">
        <f>ROUND(ROUND(H332,2)*ROUND(G332,3),2)</f>
      </c>
      <c r="O332">
        <f>(I332*21)/100</f>
      </c>
      <c t="s">
        <v>16</v>
      </c>
    </row>
    <row r="333" spans="1:5" ht="12.75">
      <c r="A333" s="28" t="s">
        <v>43</v>
      </c>
      <c r="E333" s="29" t="s">
        <v>40</v>
      </c>
    </row>
    <row r="334" spans="1:5" ht="191.25">
      <c r="A334" s="30" t="s">
        <v>45</v>
      </c>
      <c r="E334" s="31" t="s">
        <v>699</v>
      </c>
    </row>
    <row r="335" spans="1:5" ht="51">
      <c r="A335" t="s">
        <v>46</v>
      </c>
      <c r="E335" s="29" t="s">
        <v>700</v>
      </c>
    </row>
    <row r="336" spans="1:18" ht="12.75" customHeight="1">
      <c r="A336" s="5" t="s">
        <v>36</v>
      </c>
      <c s="5"/>
      <c s="35" t="s">
        <v>70</v>
      </c>
      <c s="5"/>
      <c s="21" t="s">
        <v>701</v>
      </c>
      <c s="5"/>
      <c s="5"/>
      <c s="5"/>
      <c s="36">
        <f>0+Q336</f>
      </c>
      <c r="O336">
        <f>0+R336</f>
      </c>
      <c r="Q336">
        <f>0+I337+I341+I345+I349</f>
      </c>
      <c>
        <f>0+O337+O341+O345+O349</f>
      </c>
    </row>
    <row r="337" spans="1:16" ht="12.75">
      <c r="A337" s="18" t="s">
        <v>38</v>
      </c>
      <c s="23" t="s">
        <v>702</v>
      </c>
      <c s="23" t="s">
        <v>703</v>
      </c>
      <c s="18" t="s">
        <v>40</v>
      </c>
      <c s="24" t="s">
        <v>704</v>
      </c>
      <c s="25" t="s">
        <v>231</v>
      </c>
      <c s="26">
        <v>2</v>
      </c>
      <c s="27">
        <v>0</v>
      </c>
      <c s="27">
        <f>ROUND(ROUND(H337,2)*ROUND(G337,3),2)</f>
      </c>
      <c r="O337">
        <f>(I337*21)/100</f>
      </c>
      <c t="s">
        <v>16</v>
      </c>
    </row>
    <row r="338" spans="1:5" ht="12.75">
      <c r="A338" s="28" t="s">
        <v>43</v>
      </c>
      <c r="E338" s="29" t="s">
        <v>705</v>
      </c>
    </row>
    <row r="339" spans="1:5" ht="25.5">
      <c r="A339" s="30" t="s">
        <v>45</v>
      </c>
      <c r="E339" s="31" t="s">
        <v>706</v>
      </c>
    </row>
    <row r="340" spans="1:5" ht="255">
      <c r="A340" t="s">
        <v>46</v>
      </c>
      <c r="E340" s="29" t="s">
        <v>707</v>
      </c>
    </row>
    <row r="341" spans="1:16" ht="12.75">
      <c r="A341" s="18" t="s">
        <v>38</v>
      </c>
      <c s="23" t="s">
        <v>708</v>
      </c>
      <c s="23" t="s">
        <v>709</v>
      </c>
      <c s="18" t="s">
        <v>40</v>
      </c>
      <c s="24" t="s">
        <v>710</v>
      </c>
      <c s="25" t="s">
        <v>231</v>
      </c>
      <c s="26">
        <v>2</v>
      </c>
      <c s="27">
        <v>0</v>
      </c>
      <c s="27">
        <f>ROUND(ROUND(H341,2)*ROUND(G341,3),2)</f>
      </c>
      <c r="O341">
        <f>(I341*21)/100</f>
      </c>
      <c t="s">
        <v>16</v>
      </c>
    </row>
    <row r="342" spans="1:5" ht="12.75">
      <c r="A342" s="28" t="s">
        <v>43</v>
      </c>
      <c r="E342" s="29" t="s">
        <v>711</v>
      </c>
    </row>
    <row r="343" spans="1:5" ht="25.5">
      <c r="A343" s="30" t="s">
        <v>45</v>
      </c>
      <c r="E343" s="31" t="s">
        <v>712</v>
      </c>
    </row>
    <row r="344" spans="1:5" ht="255">
      <c r="A344" t="s">
        <v>46</v>
      </c>
      <c r="E344" s="29" t="s">
        <v>713</v>
      </c>
    </row>
    <row r="345" spans="1:16" ht="12.75">
      <c r="A345" s="18" t="s">
        <v>38</v>
      </c>
      <c s="23" t="s">
        <v>714</v>
      </c>
      <c s="23" t="s">
        <v>715</v>
      </c>
      <c s="18" t="s">
        <v>40</v>
      </c>
      <c s="24" t="s">
        <v>716</v>
      </c>
      <c s="25" t="s">
        <v>231</v>
      </c>
      <c s="26">
        <v>26.3</v>
      </c>
      <c s="27">
        <v>0</v>
      </c>
      <c s="27">
        <f>ROUND(ROUND(H345,2)*ROUND(G345,3),2)</f>
      </c>
      <c r="O345">
        <f>(I345*21)/100</f>
      </c>
      <c t="s">
        <v>16</v>
      </c>
    </row>
    <row r="346" spans="1:5" ht="25.5">
      <c r="A346" s="28" t="s">
        <v>43</v>
      </c>
      <c r="E346" s="29" t="s">
        <v>717</v>
      </c>
    </row>
    <row r="347" spans="1:5" ht="25.5">
      <c r="A347" s="30" t="s">
        <v>45</v>
      </c>
      <c r="E347" s="31" t="s">
        <v>718</v>
      </c>
    </row>
    <row r="348" spans="1:5" ht="242.25">
      <c r="A348" t="s">
        <v>46</v>
      </c>
      <c r="E348" s="29" t="s">
        <v>719</v>
      </c>
    </row>
    <row r="349" spans="1:16" ht="12.75">
      <c r="A349" s="18" t="s">
        <v>38</v>
      </c>
      <c s="23" t="s">
        <v>720</v>
      </c>
      <c s="23" t="s">
        <v>721</v>
      </c>
      <c s="18" t="s">
        <v>40</v>
      </c>
      <c s="24" t="s">
        <v>722</v>
      </c>
      <c s="25" t="s">
        <v>231</v>
      </c>
      <c s="26">
        <v>30.6</v>
      </c>
      <c s="27">
        <v>0</v>
      </c>
      <c s="27">
        <f>ROUND(ROUND(H349,2)*ROUND(G349,3),2)</f>
      </c>
      <c r="O349">
        <f>(I349*21)/100</f>
      </c>
      <c t="s">
        <v>16</v>
      </c>
    </row>
    <row r="350" spans="1:5" ht="25.5">
      <c r="A350" s="28" t="s">
        <v>43</v>
      </c>
      <c r="E350" s="29" t="s">
        <v>723</v>
      </c>
    </row>
    <row r="351" spans="1:5" ht="25.5">
      <c r="A351" s="30" t="s">
        <v>45</v>
      </c>
      <c r="E351" s="31" t="s">
        <v>724</v>
      </c>
    </row>
    <row r="352" spans="1:5" ht="178.5">
      <c r="A352" t="s">
        <v>46</v>
      </c>
      <c r="E352" s="29" t="s">
        <v>725</v>
      </c>
    </row>
    <row r="353" spans="1:18" ht="12.75" customHeight="1">
      <c r="A353" s="5" t="s">
        <v>36</v>
      </c>
      <c s="5"/>
      <c s="35" t="s">
        <v>33</v>
      </c>
      <c s="5"/>
      <c s="21" t="s">
        <v>234</v>
      </c>
      <c s="5"/>
      <c s="5"/>
      <c s="5"/>
      <c s="36">
        <f>0+Q353</f>
      </c>
      <c r="O353">
        <f>0+R353</f>
      </c>
      <c r="Q353">
        <f>0+I354+I358+I362+I366+I370+I374+I378+I382+I386+I390+I394+I398+I402+I406+I410+I414+I418+I422+I426+I430+I434+I438+I442+I446+I450+I454+I458+I462+I466+I470+I474+I478+I482+I486+I490+I494+I498+I502+I506</f>
      </c>
      <c>
        <f>0+O354+O358+O362+O366+O370+O374+O378+O382+O386+O390+O394+O398+O402+O406+O410+O414+O418+O422+O426+O430+O434+O438+O442+O446+O450+O454+O458+O462+O466+O470+O474+O478+O482+O486+O490+O494+O498+O502+O506</f>
      </c>
    </row>
    <row r="354" spans="1:16" ht="12.75">
      <c r="A354" s="18" t="s">
        <v>38</v>
      </c>
      <c s="23" t="s">
        <v>726</v>
      </c>
      <c s="23" t="s">
        <v>727</v>
      </c>
      <c s="18" t="s">
        <v>40</v>
      </c>
      <c s="24" t="s">
        <v>728</v>
      </c>
      <c s="25" t="s">
        <v>231</v>
      </c>
      <c s="26">
        <v>135.2</v>
      </c>
      <c s="27">
        <v>0</v>
      </c>
      <c s="27">
        <f>ROUND(ROUND(H354,2)*ROUND(G354,3),2)</f>
      </c>
      <c r="O354">
        <f>(I354*21)/100</f>
      </c>
      <c t="s">
        <v>16</v>
      </c>
    </row>
    <row r="355" spans="1:5" ht="12.75">
      <c r="A355" s="28" t="s">
        <v>43</v>
      </c>
      <c r="E355" s="29" t="s">
        <v>40</v>
      </c>
    </row>
    <row r="356" spans="1:5" ht="25.5">
      <c r="A356" s="30" t="s">
        <v>45</v>
      </c>
      <c r="E356" s="31" t="s">
        <v>729</v>
      </c>
    </row>
    <row r="357" spans="1:5" ht="63.75">
      <c r="A357" t="s">
        <v>46</v>
      </c>
      <c r="E357" s="29" t="s">
        <v>730</v>
      </c>
    </row>
    <row r="358" spans="1:16" ht="12.75">
      <c r="A358" s="18" t="s">
        <v>38</v>
      </c>
      <c s="23" t="s">
        <v>731</v>
      </c>
      <c s="23" t="s">
        <v>732</v>
      </c>
      <c s="18" t="s">
        <v>40</v>
      </c>
      <c s="24" t="s">
        <v>733</v>
      </c>
      <c s="25" t="s">
        <v>231</v>
      </c>
      <c s="26">
        <v>133</v>
      </c>
      <c s="27">
        <v>0</v>
      </c>
      <c s="27">
        <f>ROUND(ROUND(H358,2)*ROUND(G358,3),2)</f>
      </c>
      <c r="O358">
        <f>(I358*21)/100</f>
      </c>
      <c t="s">
        <v>16</v>
      </c>
    </row>
    <row r="359" spans="1:5" ht="25.5">
      <c r="A359" s="28" t="s">
        <v>43</v>
      </c>
      <c r="E359" s="29" t="s">
        <v>734</v>
      </c>
    </row>
    <row r="360" spans="1:5" ht="25.5">
      <c r="A360" s="30" t="s">
        <v>45</v>
      </c>
      <c r="E360" s="31" t="s">
        <v>735</v>
      </c>
    </row>
    <row r="361" spans="1:5" ht="38.25">
      <c r="A361" t="s">
        <v>46</v>
      </c>
      <c r="E361" s="29" t="s">
        <v>240</v>
      </c>
    </row>
    <row r="362" spans="1:16" ht="25.5">
      <c r="A362" s="18" t="s">
        <v>38</v>
      </c>
      <c s="23" t="s">
        <v>736</v>
      </c>
      <c s="23" t="s">
        <v>737</v>
      </c>
      <c s="18" t="s">
        <v>40</v>
      </c>
      <c s="24" t="s">
        <v>738</v>
      </c>
      <c s="25" t="s">
        <v>231</v>
      </c>
      <c s="26">
        <v>140</v>
      </c>
      <c s="27">
        <v>0</v>
      </c>
      <c s="27">
        <f>ROUND(ROUND(H362,2)*ROUND(G362,3),2)</f>
      </c>
      <c r="O362">
        <f>(I362*21)/100</f>
      </c>
      <c t="s">
        <v>16</v>
      </c>
    </row>
    <row r="363" spans="1:5" ht="12.75">
      <c r="A363" s="28" t="s">
        <v>43</v>
      </c>
      <c r="E363" s="29" t="s">
        <v>40</v>
      </c>
    </row>
    <row r="364" spans="1:5" ht="25.5">
      <c r="A364" s="30" t="s">
        <v>45</v>
      </c>
      <c r="E364" s="31" t="s">
        <v>739</v>
      </c>
    </row>
    <row r="365" spans="1:5" ht="114.75">
      <c r="A365" t="s">
        <v>46</v>
      </c>
      <c r="E365" s="29" t="s">
        <v>740</v>
      </c>
    </row>
    <row r="366" spans="1:16" ht="25.5">
      <c r="A366" s="18" t="s">
        <v>38</v>
      </c>
      <c s="23" t="s">
        <v>741</v>
      </c>
      <c s="23" t="s">
        <v>259</v>
      </c>
      <c s="18" t="s">
        <v>40</v>
      </c>
      <c s="24" t="s">
        <v>260</v>
      </c>
      <c s="25" t="s">
        <v>124</v>
      </c>
      <c s="26">
        <v>8</v>
      </c>
      <c s="27">
        <v>0</v>
      </c>
      <c s="27">
        <f>ROUND(ROUND(H366,2)*ROUND(G366,3),2)</f>
      </c>
      <c r="O366">
        <f>(I366*21)/100</f>
      </c>
      <c t="s">
        <v>16</v>
      </c>
    </row>
    <row r="367" spans="1:5" ht="12.75">
      <c r="A367" s="28" t="s">
        <v>43</v>
      </c>
      <c r="E367" s="29" t="s">
        <v>40</v>
      </c>
    </row>
    <row r="368" spans="1:5" ht="38.25">
      <c r="A368" s="30" t="s">
        <v>45</v>
      </c>
      <c r="E368" s="31" t="s">
        <v>742</v>
      </c>
    </row>
    <row r="369" spans="1:5" ht="51">
      <c r="A369" t="s">
        <v>46</v>
      </c>
      <c r="E369" s="29" t="s">
        <v>251</v>
      </c>
    </row>
    <row r="370" spans="1:16" ht="12.75">
      <c r="A370" s="18" t="s">
        <v>38</v>
      </c>
      <c s="23" t="s">
        <v>743</v>
      </c>
      <c s="23" t="s">
        <v>263</v>
      </c>
      <c s="18" t="s">
        <v>40</v>
      </c>
      <c s="24" t="s">
        <v>264</v>
      </c>
      <c s="25" t="s">
        <v>124</v>
      </c>
      <c s="26">
        <v>8</v>
      </c>
      <c s="27">
        <v>0</v>
      </c>
      <c s="27">
        <f>ROUND(ROUND(H370,2)*ROUND(G370,3),2)</f>
      </c>
      <c r="O370">
        <f>(I370*21)/100</f>
      </c>
      <c t="s">
        <v>16</v>
      </c>
    </row>
    <row r="371" spans="1:5" ht="12.75">
      <c r="A371" s="28" t="s">
        <v>43</v>
      </c>
      <c r="E371" s="29" t="s">
        <v>744</v>
      </c>
    </row>
    <row r="372" spans="1:5" ht="38.25">
      <c r="A372" s="30" t="s">
        <v>45</v>
      </c>
      <c r="E372" s="31" t="s">
        <v>745</v>
      </c>
    </row>
    <row r="373" spans="1:5" ht="12.75">
      <c r="A373" t="s">
        <v>46</v>
      </c>
      <c r="E373" s="29" t="s">
        <v>267</v>
      </c>
    </row>
    <row r="374" spans="1:16" ht="12.75">
      <c r="A374" s="18" t="s">
        <v>38</v>
      </c>
      <c s="23" t="s">
        <v>746</v>
      </c>
      <c s="23" t="s">
        <v>747</v>
      </c>
      <c s="18" t="s">
        <v>40</v>
      </c>
      <c s="24" t="s">
        <v>748</v>
      </c>
      <c s="25" t="s">
        <v>124</v>
      </c>
      <c s="26">
        <v>2</v>
      </c>
      <c s="27">
        <v>0</v>
      </c>
      <c s="27">
        <f>ROUND(ROUND(H374,2)*ROUND(G374,3),2)</f>
      </c>
      <c r="O374">
        <f>(I374*21)/100</f>
      </c>
      <c t="s">
        <v>16</v>
      </c>
    </row>
    <row r="375" spans="1:5" ht="12.75">
      <c r="A375" s="28" t="s">
        <v>43</v>
      </c>
      <c r="E375" s="29" t="s">
        <v>40</v>
      </c>
    </row>
    <row r="376" spans="1:5" ht="25.5">
      <c r="A376" s="30" t="s">
        <v>45</v>
      </c>
      <c r="E376" s="31" t="s">
        <v>749</v>
      </c>
    </row>
    <row r="377" spans="1:5" ht="25.5">
      <c r="A377" t="s">
        <v>46</v>
      </c>
      <c r="E377" s="29" t="s">
        <v>750</v>
      </c>
    </row>
    <row r="378" spans="1:16" ht="12.75">
      <c r="A378" s="18" t="s">
        <v>38</v>
      </c>
      <c s="23" t="s">
        <v>751</v>
      </c>
      <c s="23" t="s">
        <v>752</v>
      </c>
      <c s="18" t="s">
        <v>40</v>
      </c>
      <c s="24" t="s">
        <v>753</v>
      </c>
      <c s="25" t="s">
        <v>231</v>
      </c>
      <c s="26">
        <v>282.71</v>
      </c>
      <c s="27">
        <v>0</v>
      </c>
      <c s="27">
        <f>ROUND(ROUND(H378,2)*ROUND(G378,3),2)</f>
      </c>
      <c r="O378">
        <f>(I378*21)/100</f>
      </c>
      <c t="s">
        <v>16</v>
      </c>
    </row>
    <row r="379" spans="1:5" ht="12.75">
      <c r="A379" s="28" t="s">
        <v>43</v>
      </c>
      <c r="E379" s="29" t="s">
        <v>40</v>
      </c>
    </row>
    <row r="380" spans="1:5" ht="229.5">
      <c r="A380" s="30" t="s">
        <v>45</v>
      </c>
      <c r="E380" s="31" t="s">
        <v>754</v>
      </c>
    </row>
    <row r="381" spans="1:5" ht="51">
      <c r="A381" t="s">
        <v>46</v>
      </c>
      <c r="E381" s="29" t="s">
        <v>755</v>
      </c>
    </row>
    <row r="382" spans="1:16" ht="12.75">
      <c r="A382" s="18" t="s">
        <v>38</v>
      </c>
      <c s="23" t="s">
        <v>756</v>
      </c>
      <c s="23" t="s">
        <v>757</v>
      </c>
      <c s="18" t="s">
        <v>40</v>
      </c>
      <c s="24" t="s">
        <v>758</v>
      </c>
      <c s="25" t="s">
        <v>231</v>
      </c>
      <c s="26">
        <v>10</v>
      </c>
      <c s="27">
        <v>0</v>
      </c>
      <c s="27">
        <f>ROUND(ROUND(H382,2)*ROUND(G382,3),2)</f>
      </c>
      <c r="O382">
        <f>(I382*21)/100</f>
      </c>
      <c t="s">
        <v>16</v>
      </c>
    </row>
    <row r="383" spans="1:5" ht="12.75">
      <c r="A383" s="28" t="s">
        <v>43</v>
      </c>
      <c r="E383" s="29" t="s">
        <v>759</v>
      </c>
    </row>
    <row r="384" spans="1:5" ht="38.25">
      <c r="A384" s="30" t="s">
        <v>45</v>
      </c>
      <c r="E384" s="31" t="s">
        <v>760</v>
      </c>
    </row>
    <row r="385" spans="1:5" ht="51">
      <c r="A385" t="s">
        <v>46</v>
      </c>
      <c r="E385" s="29" t="s">
        <v>755</v>
      </c>
    </row>
    <row r="386" spans="1:16" ht="12.75">
      <c r="A386" s="18" t="s">
        <v>38</v>
      </c>
      <c s="23" t="s">
        <v>761</v>
      </c>
      <c s="23" t="s">
        <v>762</v>
      </c>
      <c s="18" t="s">
        <v>40</v>
      </c>
      <c s="24" t="s">
        <v>763</v>
      </c>
      <c s="25" t="s">
        <v>231</v>
      </c>
      <c s="26">
        <v>193</v>
      </c>
      <c s="27">
        <v>0</v>
      </c>
      <c s="27">
        <f>ROUND(ROUND(H386,2)*ROUND(G386,3),2)</f>
      </c>
      <c r="O386">
        <f>(I386*21)/100</f>
      </c>
      <c t="s">
        <v>16</v>
      </c>
    </row>
    <row r="387" spans="1:5" ht="25.5">
      <c r="A387" s="28" t="s">
        <v>43</v>
      </c>
      <c r="E387" s="29" t="s">
        <v>764</v>
      </c>
    </row>
    <row r="388" spans="1:5" ht="63.75">
      <c r="A388" s="30" t="s">
        <v>45</v>
      </c>
      <c r="E388" s="31" t="s">
        <v>765</v>
      </c>
    </row>
    <row r="389" spans="1:5" ht="25.5">
      <c r="A389" t="s">
        <v>46</v>
      </c>
      <c r="E389" s="29" t="s">
        <v>314</v>
      </c>
    </row>
    <row r="390" spans="1:16" ht="12.75">
      <c r="A390" s="18" t="s">
        <v>38</v>
      </c>
      <c s="23" t="s">
        <v>766</v>
      </c>
      <c s="23" t="s">
        <v>316</v>
      </c>
      <c s="18" t="s">
        <v>40</v>
      </c>
      <c s="24" t="s">
        <v>317</v>
      </c>
      <c s="25" t="s">
        <v>231</v>
      </c>
      <c s="26">
        <v>193</v>
      </c>
      <c s="27">
        <v>0</v>
      </c>
      <c s="27">
        <f>ROUND(ROUND(H390,2)*ROUND(G390,3),2)</f>
      </c>
      <c r="O390">
        <f>(I390*21)/100</f>
      </c>
      <c t="s">
        <v>16</v>
      </c>
    </row>
    <row r="391" spans="1:5" ht="12.75">
      <c r="A391" s="28" t="s">
        <v>43</v>
      </c>
      <c r="E391" s="29" t="s">
        <v>161</v>
      </c>
    </row>
    <row r="392" spans="1:5" ht="63.75">
      <c r="A392" s="30" t="s">
        <v>45</v>
      </c>
      <c r="E392" s="31" t="s">
        <v>765</v>
      </c>
    </row>
    <row r="393" spans="1:5" ht="38.25">
      <c r="A393" t="s">
        <v>46</v>
      </c>
      <c r="E393" s="29" t="s">
        <v>319</v>
      </c>
    </row>
    <row r="394" spans="1:16" ht="25.5">
      <c r="A394" s="18" t="s">
        <v>38</v>
      </c>
      <c s="23" t="s">
        <v>767</v>
      </c>
      <c s="23" t="s">
        <v>768</v>
      </c>
      <c s="18" t="s">
        <v>40</v>
      </c>
      <c s="24" t="s">
        <v>769</v>
      </c>
      <c s="25" t="s">
        <v>231</v>
      </c>
      <c s="26">
        <v>75.68</v>
      </c>
      <c s="27">
        <v>0</v>
      </c>
      <c s="27">
        <f>ROUND(ROUND(H394,2)*ROUND(G394,3),2)</f>
      </c>
      <c r="O394">
        <f>(I394*21)/100</f>
      </c>
      <c t="s">
        <v>16</v>
      </c>
    </row>
    <row r="395" spans="1:5" ht="12.75">
      <c r="A395" s="28" t="s">
        <v>43</v>
      </c>
      <c r="E395" s="29" t="s">
        <v>40</v>
      </c>
    </row>
    <row r="396" spans="1:5" ht="140.25">
      <c r="A396" s="30" t="s">
        <v>45</v>
      </c>
      <c r="E396" s="31" t="s">
        <v>770</v>
      </c>
    </row>
    <row r="397" spans="1:5" ht="38.25">
      <c r="A397" t="s">
        <v>46</v>
      </c>
      <c r="E397" s="29" t="s">
        <v>319</v>
      </c>
    </row>
    <row r="398" spans="1:16" ht="12.75">
      <c r="A398" s="18" t="s">
        <v>38</v>
      </c>
      <c s="23" t="s">
        <v>771</v>
      </c>
      <c s="23" t="s">
        <v>772</v>
      </c>
      <c s="18" t="s">
        <v>40</v>
      </c>
      <c s="24" t="s">
        <v>773</v>
      </c>
      <c s="25" t="s">
        <v>231</v>
      </c>
      <c s="26">
        <v>33.6</v>
      </c>
      <c s="27">
        <v>0</v>
      </c>
      <c s="27">
        <f>ROUND(ROUND(H398,2)*ROUND(G398,3),2)</f>
      </c>
      <c r="O398">
        <f>(I398*21)/100</f>
      </c>
      <c t="s">
        <v>16</v>
      </c>
    </row>
    <row r="399" spans="1:5" ht="12.75">
      <c r="A399" s="28" t="s">
        <v>43</v>
      </c>
      <c r="E399" s="29" t="s">
        <v>774</v>
      </c>
    </row>
    <row r="400" spans="1:5" ht="63.75">
      <c r="A400" s="30" t="s">
        <v>45</v>
      </c>
      <c r="E400" s="31" t="s">
        <v>775</v>
      </c>
    </row>
    <row r="401" spans="1:5" ht="38.25">
      <c r="A401" t="s">
        <v>46</v>
      </c>
      <c r="E401" s="29" t="s">
        <v>319</v>
      </c>
    </row>
    <row r="402" spans="1:16" ht="12.75">
      <c r="A402" s="18" t="s">
        <v>38</v>
      </c>
      <c s="23" t="s">
        <v>776</v>
      </c>
      <c s="23" t="s">
        <v>777</v>
      </c>
      <c s="18" t="s">
        <v>40</v>
      </c>
      <c s="24" t="s">
        <v>778</v>
      </c>
      <c s="25" t="s">
        <v>231</v>
      </c>
      <c s="26">
        <v>135.2</v>
      </c>
      <c s="27">
        <v>0</v>
      </c>
      <c s="27">
        <f>ROUND(ROUND(H402,2)*ROUND(G402,3),2)</f>
      </c>
      <c r="O402">
        <f>(I402*21)/100</f>
      </c>
      <c t="s">
        <v>16</v>
      </c>
    </row>
    <row r="403" spans="1:5" ht="12.75">
      <c r="A403" s="28" t="s">
        <v>43</v>
      </c>
      <c r="E403" s="29" t="s">
        <v>161</v>
      </c>
    </row>
    <row r="404" spans="1:5" ht="38.25">
      <c r="A404" s="30" t="s">
        <v>45</v>
      </c>
      <c r="E404" s="31" t="s">
        <v>779</v>
      </c>
    </row>
    <row r="405" spans="1:5" ht="25.5">
      <c r="A405" t="s">
        <v>46</v>
      </c>
      <c r="E405" s="29" t="s">
        <v>780</v>
      </c>
    </row>
    <row r="406" spans="1:16" ht="12.75">
      <c r="A406" s="18" t="s">
        <v>38</v>
      </c>
      <c s="23" t="s">
        <v>781</v>
      </c>
      <c s="23" t="s">
        <v>782</v>
      </c>
      <c s="18" t="s">
        <v>40</v>
      </c>
      <c s="24" t="s">
        <v>783</v>
      </c>
      <c s="25" t="s">
        <v>113</v>
      </c>
      <c s="26">
        <v>18.92</v>
      </c>
      <c s="27">
        <v>0</v>
      </c>
      <c s="27">
        <f>ROUND(ROUND(H406,2)*ROUND(G406,3),2)</f>
      </c>
      <c r="O406">
        <f>(I406*21)/100</f>
      </c>
      <c t="s">
        <v>16</v>
      </c>
    </row>
    <row r="407" spans="1:5" ht="12.75">
      <c r="A407" s="28" t="s">
        <v>43</v>
      </c>
      <c r="E407" s="29" t="s">
        <v>784</v>
      </c>
    </row>
    <row r="408" spans="1:5" ht="140.25">
      <c r="A408" s="30" t="s">
        <v>45</v>
      </c>
      <c r="E408" s="31" t="s">
        <v>785</v>
      </c>
    </row>
    <row r="409" spans="1:5" ht="12.75">
      <c r="A409" t="s">
        <v>46</v>
      </c>
      <c r="E409" s="29" t="s">
        <v>786</v>
      </c>
    </row>
    <row r="410" spans="1:16" ht="12.75">
      <c r="A410" s="18" t="s">
        <v>38</v>
      </c>
      <c s="23" t="s">
        <v>787</v>
      </c>
      <c s="23" t="s">
        <v>788</v>
      </c>
      <c s="18" t="s">
        <v>40</v>
      </c>
      <c s="24" t="s">
        <v>789</v>
      </c>
      <c s="25" t="s">
        <v>231</v>
      </c>
      <c s="26">
        <v>26.72</v>
      </c>
      <c s="27">
        <v>0</v>
      </c>
      <c s="27">
        <f>ROUND(ROUND(H410,2)*ROUND(G410,3),2)</f>
      </c>
      <c r="O410">
        <f>(I410*21)/100</f>
      </c>
      <c t="s">
        <v>16</v>
      </c>
    </row>
    <row r="411" spans="1:5" ht="12.75">
      <c r="A411" s="28" t="s">
        <v>43</v>
      </c>
      <c r="E411" s="29" t="s">
        <v>40</v>
      </c>
    </row>
    <row r="412" spans="1:5" ht="38.25">
      <c r="A412" s="30" t="s">
        <v>45</v>
      </c>
      <c r="E412" s="31" t="s">
        <v>790</v>
      </c>
    </row>
    <row r="413" spans="1:5" ht="280.5">
      <c r="A413" t="s">
        <v>46</v>
      </c>
      <c r="E413" s="29" t="s">
        <v>791</v>
      </c>
    </row>
    <row r="414" spans="1:16" ht="12.75">
      <c r="A414" s="18" t="s">
        <v>38</v>
      </c>
      <c s="23" t="s">
        <v>792</v>
      </c>
      <c s="23" t="s">
        <v>793</v>
      </c>
      <c s="18" t="s">
        <v>40</v>
      </c>
      <c s="24" t="s">
        <v>794</v>
      </c>
      <c s="25" t="s">
        <v>231</v>
      </c>
      <c s="26">
        <v>46.54</v>
      </c>
      <c s="27">
        <v>0</v>
      </c>
      <c s="27">
        <f>ROUND(ROUND(H414,2)*ROUND(G414,3),2)</f>
      </c>
      <c r="O414">
        <f>(I414*21)/100</f>
      </c>
      <c t="s">
        <v>16</v>
      </c>
    </row>
    <row r="415" spans="1:5" ht="12.75">
      <c r="A415" s="28" t="s">
        <v>43</v>
      </c>
      <c r="E415" s="29" t="s">
        <v>161</v>
      </c>
    </row>
    <row r="416" spans="1:5" ht="76.5">
      <c r="A416" s="30" t="s">
        <v>45</v>
      </c>
      <c r="E416" s="31" t="s">
        <v>795</v>
      </c>
    </row>
    <row r="417" spans="1:5" ht="89.25">
      <c r="A417" t="s">
        <v>46</v>
      </c>
      <c r="E417" s="29" t="s">
        <v>796</v>
      </c>
    </row>
    <row r="418" spans="1:16" ht="25.5">
      <c r="A418" s="18" t="s">
        <v>38</v>
      </c>
      <c s="23" t="s">
        <v>98</v>
      </c>
      <c s="23" t="s">
        <v>797</v>
      </c>
      <c s="18" t="s">
        <v>40</v>
      </c>
      <c s="24" t="s">
        <v>798</v>
      </c>
      <c s="25" t="s">
        <v>113</v>
      </c>
      <c s="26">
        <v>39.85</v>
      </c>
      <c s="27">
        <v>0</v>
      </c>
      <c s="27">
        <f>ROUND(ROUND(H418,2)*ROUND(G418,3),2)</f>
      </c>
      <c r="O418">
        <f>(I418*21)/100</f>
      </c>
      <c t="s">
        <v>16</v>
      </c>
    </row>
    <row r="419" spans="1:5" ht="25.5">
      <c r="A419" s="28" t="s">
        <v>43</v>
      </c>
      <c r="E419" s="29" t="s">
        <v>799</v>
      </c>
    </row>
    <row r="420" spans="1:5" ht="63.75">
      <c r="A420" s="30" t="s">
        <v>45</v>
      </c>
      <c r="E420" s="31" t="s">
        <v>800</v>
      </c>
    </row>
    <row r="421" spans="1:5" ht="102">
      <c r="A421" t="s">
        <v>46</v>
      </c>
      <c r="E421" s="29" t="s">
        <v>801</v>
      </c>
    </row>
    <row r="422" spans="1:16" ht="12.75">
      <c r="A422" s="18" t="s">
        <v>38</v>
      </c>
      <c s="23" t="s">
        <v>802</v>
      </c>
      <c s="23" t="s">
        <v>803</v>
      </c>
      <c s="18" t="s">
        <v>40</v>
      </c>
      <c s="24" t="s">
        <v>804</v>
      </c>
      <c s="25" t="s">
        <v>124</v>
      </c>
      <c s="26">
        <v>4</v>
      </c>
      <c s="27">
        <v>0</v>
      </c>
      <c s="27">
        <f>ROUND(ROUND(H422,2)*ROUND(G422,3),2)</f>
      </c>
      <c r="O422">
        <f>(I422*21)/100</f>
      </c>
      <c t="s">
        <v>16</v>
      </c>
    </row>
    <row r="423" spans="1:5" ht="38.25">
      <c r="A423" s="28" t="s">
        <v>43</v>
      </c>
      <c r="E423" s="29" t="s">
        <v>805</v>
      </c>
    </row>
    <row r="424" spans="1:5" ht="25.5">
      <c r="A424" s="30" t="s">
        <v>45</v>
      </c>
      <c r="E424" s="31" t="s">
        <v>531</v>
      </c>
    </row>
    <row r="425" spans="1:5" ht="38.25">
      <c r="A425" t="s">
        <v>46</v>
      </c>
      <c r="E425" s="29" t="s">
        <v>806</v>
      </c>
    </row>
    <row r="426" spans="1:16" ht="12.75">
      <c r="A426" s="18" t="s">
        <v>38</v>
      </c>
      <c s="23" t="s">
        <v>807</v>
      </c>
      <c s="23" t="s">
        <v>808</v>
      </c>
      <c s="18" t="s">
        <v>40</v>
      </c>
      <c s="24" t="s">
        <v>809</v>
      </c>
      <c s="25" t="s">
        <v>124</v>
      </c>
      <c s="26">
        <v>6</v>
      </c>
      <c s="27">
        <v>0</v>
      </c>
      <c s="27">
        <f>ROUND(ROUND(H426,2)*ROUND(G426,3),2)</f>
      </c>
      <c r="O426">
        <f>(I426*21)/100</f>
      </c>
      <c t="s">
        <v>16</v>
      </c>
    </row>
    <row r="427" spans="1:5" ht="12.75">
      <c r="A427" s="28" t="s">
        <v>43</v>
      </c>
      <c r="E427" s="29" t="s">
        <v>810</v>
      </c>
    </row>
    <row r="428" spans="1:5" ht="25.5">
      <c r="A428" s="30" t="s">
        <v>45</v>
      </c>
      <c r="E428" s="31" t="s">
        <v>811</v>
      </c>
    </row>
    <row r="429" spans="1:5" ht="267.75">
      <c r="A429" t="s">
        <v>46</v>
      </c>
      <c r="E429" s="29" t="s">
        <v>812</v>
      </c>
    </row>
    <row r="430" spans="1:16" ht="12.75">
      <c r="A430" s="18" t="s">
        <v>38</v>
      </c>
      <c s="23" t="s">
        <v>813</v>
      </c>
      <c s="23" t="s">
        <v>814</v>
      </c>
      <c s="18" t="s">
        <v>150</v>
      </c>
      <c s="24" t="s">
        <v>815</v>
      </c>
      <c s="25" t="s">
        <v>124</v>
      </c>
      <c s="26">
        <v>96</v>
      </c>
      <c s="27">
        <v>0</v>
      </c>
      <c s="27">
        <f>ROUND(ROUND(H430,2)*ROUND(G430,3),2)</f>
      </c>
      <c r="O430">
        <f>(I430*21)/100</f>
      </c>
      <c t="s">
        <v>16</v>
      </c>
    </row>
    <row r="431" spans="1:5" ht="38.25">
      <c r="A431" s="28" t="s">
        <v>43</v>
      </c>
      <c r="E431" s="29" t="s">
        <v>816</v>
      </c>
    </row>
    <row r="432" spans="1:5" ht="12.75">
      <c r="A432" s="30" t="s">
        <v>45</v>
      </c>
      <c r="E432" s="31" t="s">
        <v>817</v>
      </c>
    </row>
    <row r="433" spans="1:5" ht="267.75">
      <c r="A433" t="s">
        <v>46</v>
      </c>
      <c r="E433" s="29" t="s">
        <v>818</v>
      </c>
    </row>
    <row r="434" spans="1:16" ht="12.75">
      <c r="A434" s="18" t="s">
        <v>38</v>
      </c>
      <c s="23" t="s">
        <v>819</v>
      </c>
      <c s="23" t="s">
        <v>814</v>
      </c>
      <c s="18" t="s">
        <v>175</v>
      </c>
      <c s="24" t="s">
        <v>815</v>
      </c>
      <c s="25" t="s">
        <v>124</v>
      </c>
      <c s="26">
        <v>4</v>
      </c>
      <c s="27">
        <v>0</v>
      </c>
      <c s="27">
        <f>ROUND(ROUND(H434,2)*ROUND(G434,3),2)</f>
      </c>
      <c r="O434">
        <f>(I434*21)/100</f>
      </c>
      <c t="s">
        <v>16</v>
      </c>
    </row>
    <row r="435" spans="1:5" ht="25.5">
      <c r="A435" s="28" t="s">
        <v>43</v>
      </c>
      <c r="E435" s="29" t="s">
        <v>820</v>
      </c>
    </row>
    <row r="436" spans="1:5" ht="25.5">
      <c r="A436" s="30" t="s">
        <v>45</v>
      </c>
      <c r="E436" s="31" t="s">
        <v>821</v>
      </c>
    </row>
    <row r="437" spans="1:5" ht="267.75">
      <c r="A437" t="s">
        <v>46</v>
      </c>
      <c r="E437" s="29" t="s">
        <v>818</v>
      </c>
    </row>
    <row r="438" spans="1:16" ht="12.75">
      <c r="A438" s="18" t="s">
        <v>38</v>
      </c>
      <c s="23" t="s">
        <v>822</v>
      </c>
      <c s="23" t="s">
        <v>823</v>
      </c>
      <c s="18" t="s">
        <v>40</v>
      </c>
      <c s="24" t="s">
        <v>824</v>
      </c>
      <c s="25" t="s">
        <v>113</v>
      </c>
      <c s="26">
        <v>1.68</v>
      </c>
      <c s="27">
        <v>0</v>
      </c>
      <c s="27">
        <f>ROUND(ROUND(H438,2)*ROUND(G438,3),2)</f>
      </c>
      <c r="O438">
        <f>(I438*21)/100</f>
      </c>
      <c t="s">
        <v>16</v>
      </c>
    </row>
    <row r="439" spans="1:5" ht="25.5">
      <c r="A439" s="28" t="s">
        <v>43</v>
      </c>
      <c r="E439" s="29" t="s">
        <v>825</v>
      </c>
    </row>
    <row r="440" spans="1:5" ht="63.75">
      <c r="A440" s="30" t="s">
        <v>45</v>
      </c>
      <c r="E440" s="31" t="s">
        <v>826</v>
      </c>
    </row>
    <row r="441" spans="1:5" ht="25.5">
      <c r="A441" t="s">
        <v>46</v>
      </c>
      <c r="E441" s="29" t="s">
        <v>324</v>
      </c>
    </row>
    <row r="442" spans="1:16" ht="12.75">
      <c r="A442" s="18" t="s">
        <v>38</v>
      </c>
      <c s="23" t="s">
        <v>827</v>
      </c>
      <c s="23" t="s">
        <v>828</v>
      </c>
      <c s="18" t="s">
        <v>89</v>
      </c>
      <c s="24" t="s">
        <v>829</v>
      </c>
      <c s="25" t="s">
        <v>113</v>
      </c>
      <c s="26">
        <v>242.115</v>
      </c>
      <c s="27">
        <v>0</v>
      </c>
      <c s="27">
        <f>ROUND(ROUND(H442,2)*ROUND(G442,3),2)</f>
      </c>
      <c r="O442">
        <f>(I442*21)/100</f>
      </c>
      <c t="s">
        <v>16</v>
      </c>
    </row>
    <row r="443" spans="1:5" ht="51">
      <c r="A443" s="28" t="s">
        <v>43</v>
      </c>
      <c r="E443" s="29" t="s">
        <v>830</v>
      </c>
    </row>
    <row r="444" spans="1:5" ht="153">
      <c r="A444" s="30" t="s">
        <v>45</v>
      </c>
      <c r="E444" s="31" t="s">
        <v>831</v>
      </c>
    </row>
    <row r="445" spans="1:5" ht="25.5">
      <c r="A445" t="s">
        <v>46</v>
      </c>
      <c r="E445" s="29" t="s">
        <v>324</v>
      </c>
    </row>
    <row r="446" spans="1:16" ht="12.75">
      <c r="A446" s="18" t="s">
        <v>38</v>
      </c>
      <c s="23" t="s">
        <v>832</v>
      </c>
      <c s="23" t="s">
        <v>828</v>
      </c>
      <c s="18" t="s">
        <v>196</v>
      </c>
      <c s="24" t="s">
        <v>829</v>
      </c>
      <c s="25" t="s">
        <v>113</v>
      </c>
      <c s="26">
        <v>474.912</v>
      </c>
      <c s="27">
        <v>0</v>
      </c>
      <c s="27">
        <f>ROUND(ROUND(H446,2)*ROUND(G446,3),2)</f>
      </c>
      <c r="O446">
        <f>(I446*21)/100</f>
      </c>
      <c t="s">
        <v>16</v>
      </c>
    </row>
    <row r="447" spans="1:5" ht="51">
      <c r="A447" s="28" t="s">
        <v>43</v>
      </c>
      <c r="E447" s="29" t="s">
        <v>833</v>
      </c>
    </row>
    <row r="448" spans="1:5" ht="127.5">
      <c r="A448" s="30" t="s">
        <v>45</v>
      </c>
      <c r="E448" s="31" t="s">
        <v>834</v>
      </c>
    </row>
    <row r="449" spans="1:5" ht="25.5">
      <c r="A449" t="s">
        <v>46</v>
      </c>
      <c r="E449" s="29" t="s">
        <v>324</v>
      </c>
    </row>
    <row r="450" spans="1:16" ht="12.75">
      <c r="A450" s="18" t="s">
        <v>38</v>
      </c>
      <c s="23" t="s">
        <v>835</v>
      </c>
      <c s="23" t="s">
        <v>836</v>
      </c>
      <c s="18" t="s">
        <v>35</v>
      </c>
      <c s="24" t="s">
        <v>837</v>
      </c>
      <c s="25" t="s">
        <v>113</v>
      </c>
      <c s="26">
        <v>450.8</v>
      </c>
      <c s="27">
        <v>0</v>
      </c>
      <c s="27">
        <f>ROUND(ROUND(H450,2)*ROUND(G450,3),2)</f>
      </c>
      <c r="O450">
        <f>(I450*21)/100</f>
      </c>
      <c t="s">
        <v>16</v>
      </c>
    </row>
    <row r="451" spans="1:5" ht="51">
      <c r="A451" s="28" t="s">
        <v>43</v>
      </c>
      <c r="E451" s="29" t="s">
        <v>838</v>
      </c>
    </row>
    <row r="452" spans="1:5" ht="51">
      <c r="A452" s="30" t="s">
        <v>45</v>
      </c>
      <c r="E452" s="31" t="s">
        <v>839</v>
      </c>
    </row>
    <row r="453" spans="1:5" ht="25.5">
      <c r="A453" t="s">
        <v>46</v>
      </c>
      <c r="E453" s="29" t="s">
        <v>324</v>
      </c>
    </row>
    <row r="454" spans="1:16" ht="12.75">
      <c r="A454" s="18" t="s">
        <v>38</v>
      </c>
      <c s="23" t="s">
        <v>840</v>
      </c>
      <c s="23" t="s">
        <v>836</v>
      </c>
      <c s="18" t="s">
        <v>28</v>
      </c>
      <c s="24" t="s">
        <v>837</v>
      </c>
      <c s="25" t="s">
        <v>113</v>
      </c>
      <c s="26">
        <v>1982.794</v>
      </c>
      <c s="27">
        <v>0</v>
      </c>
      <c s="27">
        <f>ROUND(ROUND(H454,2)*ROUND(G454,3),2)</f>
      </c>
      <c r="O454">
        <f>(I454*21)/100</f>
      </c>
      <c t="s">
        <v>16</v>
      </c>
    </row>
    <row r="455" spans="1:5" ht="51">
      <c r="A455" s="28" t="s">
        <v>43</v>
      </c>
      <c r="E455" s="29" t="s">
        <v>841</v>
      </c>
    </row>
    <row r="456" spans="1:5" ht="395.25">
      <c r="A456" s="30" t="s">
        <v>45</v>
      </c>
      <c r="E456" s="31" t="s">
        <v>842</v>
      </c>
    </row>
    <row r="457" spans="1:5" ht="25.5">
      <c r="A457" t="s">
        <v>46</v>
      </c>
      <c r="E457" s="29" t="s">
        <v>324</v>
      </c>
    </row>
    <row r="458" spans="1:16" ht="12.75">
      <c r="A458" s="18" t="s">
        <v>38</v>
      </c>
      <c s="23" t="s">
        <v>843</v>
      </c>
      <c s="23" t="s">
        <v>836</v>
      </c>
      <c s="18" t="s">
        <v>552</v>
      </c>
      <c s="24" t="s">
        <v>837</v>
      </c>
      <c s="25" t="s">
        <v>113</v>
      </c>
      <c s="26">
        <v>31</v>
      </c>
      <c s="27">
        <v>0</v>
      </c>
      <c s="27">
        <f>ROUND(ROUND(H458,2)*ROUND(G458,3),2)</f>
      </c>
      <c r="O458">
        <f>(I458*21)/100</f>
      </c>
      <c t="s">
        <v>16</v>
      </c>
    </row>
    <row r="459" spans="1:5" ht="51">
      <c r="A459" s="28" t="s">
        <v>43</v>
      </c>
      <c r="E459" s="29" t="s">
        <v>844</v>
      </c>
    </row>
    <row r="460" spans="1:5" ht="76.5">
      <c r="A460" s="30" t="s">
        <v>45</v>
      </c>
      <c r="E460" s="31" t="s">
        <v>845</v>
      </c>
    </row>
    <row r="461" spans="1:5" ht="25.5">
      <c r="A461" t="s">
        <v>46</v>
      </c>
      <c r="E461" s="29" t="s">
        <v>324</v>
      </c>
    </row>
    <row r="462" spans="1:16" ht="12.75">
      <c r="A462" s="18" t="s">
        <v>38</v>
      </c>
      <c s="23" t="s">
        <v>846</v>
      </c>
      <c s="23" t="s">
        <v>847</v>
      </c>
      <c s="18" t="s">
        <v>40</v>
      </c>
      <c s="24" t="s">
        <v>848</v>
      </c>
      <c s="25" t="s">
        <v>113</v>
      </c>
      <c s="26">
        <v>12</v>
      </c>
      <c s="27">
        <v>0</v>
      </c>
      <c s="27">
        <f>ROUND(ROUND(H462,2)*ROUND(G462,3),2)</f>
      </c>
      <c r="O462">
        <f>(I462*21)/100</f>
      </c>
      <c t="s">
        <v>16</v>
      </c>
    </row>
    <row r="463" spans="1:5" ht="38.25">
      <c r="A463" s="28" t="s">
        <v>43</v>
      </c>
      <c r="E463" s="29" t="s">
        <v>849</v>
      </c>
    </row>
    <row r="464" spans="1:5" ht="25.5">
      <c r="A464" s="30" t="s">
        <v>45</v>
      </c>
      <c r="E464" s="31" t="s">
        <v>690</v>
      </c>
    </row>
    <row r="465" spans="1:5" ht="25.5">
      <c r="A465" t="s">
        <v>46</v>
      </c>
      <c r="E465" s="29" t="s">
        <v>324</v>
      </c>
    </row>
    <row r="466" spans="1:16" ht="12.75">
      <c r="A466" s="18" t="s">
        <v>38</v>
      </c>
      <c s="23" t="s">
        <v>850</v>
      </c>
      <c s="23" t="s">
        <v>851</v>
      </c>
      <c s="18" t="s">
        <v>40</v>
      </c>
      <c s="24" t="s">
        <v>852</v>
      </c>
      <c s="25" t="s">
        <v>853</v>
      </c>
      <c s="26">
        <v>3914.25</v>
      </c>
      <c s="27">
        <v>0</v>
      </c>
      <c s="27">
        <f>ROUND(ROUND(H466,2)*ROUND(G466,3),2)</f>
      </c>
      <c r="O466">
        <f>(I466*21)/100</f>
      </c>
      <c t="s">
        <v>16</v>
      </c>
    </row>
    <row r="467" spans="1:5" ht="51">
      <c r="A467" s="28" t="s">
        <v>43</v>
      </c>
      <c r="E467" s="29" t="s">
        <v>854</v>
      </c>
    </row>
    <row r="468" spans="1:5" ht="25.5">
      <c r="A468" s="30" t="s">
        <v>45</v>
      </c>
      <c r="E468" s="31" t="s">
        <v>855</v>
      </c>
    </row>
    <row r="469" spans="1:5" ht="25.5">
      <c r="A469" t="s">
        <v>46</v>
      </c>
      <c r="E469" s="29" t="s">
        <v>856</v>
      </c>
    </row>
    <row r="470" spans="1:16" ht="12.75">
      <c r="A470" s="18" t="s">
        <v>38</v>
      </c>
      <c s="23" t="s">
        <v>857</v>
      </c>
      <c s="23" t="s">
        <v>858</v>
      </c>
      <c s="18" t="s">
        <v>40</v>
      </c>
      <c s="24" t="s">
        <v>859</v>
      </c>
      <c s="25" t="s">
        <v>113</v>
      </c>
      <c s="26">
        <v>1265</v>
      </c>
      <c s="27">
        <v>0</v>
      </c>
      <c s="27">
        <f>ROUND(ROUND(H470,2)*ROUND(G470,3),2)</f>
      </c>
      <c r="O470">
        <f>(I470*21)/100</f>
      </c>
      <c t="s">
        <v>16</v>
      </c>
    </row>
    <row r="471" spans="1:5" ht="76.5">
      <c r="A471" s="28" t="s">
        <v>43</v>
      </c>
      <c r="E471" s="29" t="s">
        <v>860</v>
      </c>
    </row>
    <row r="472" spans="1:5" ht="114.75">
      <c r="A472" s="30" t="s">
        <v>45</v>
      </c>
      <c r="E472" s="31" t="s">
        <v>861</v>
      </c>
    </row>
    <row r="473" spans="1:5" ht="25.5">
      <c r="A473" t="s">
        <v>46</v>
      </c>
      <c r="E473" s="29" t="s">
        <v>856</v>
      </c>
    </row>
    <row r="474" spans="1:16" ht="12.75">
      <c r="A474" s="18" t="s">
        <v>38</v>
      </c>
      <c s="23" t="s">
        <v>862</v>
      </c>
      <c s="23" t="s">
        <v>863</v>
      </c>
      <c s="18" t="s">
        <v>40</v>
      </c>
      <c s="24" t="s">
        <v>864</v>
      </c>
      <c s="25" t="s">
        <v>113</v>
      </c>
      <c s="26">
        <v>174</v>
      </c>
      <c s="27">
        <v>0</v>
      </c>
      <c s="27">
        <f>ROUND(ROUND(H474,2)*ROUND(G474,3),2)</f>
      </c>
      <c r="O474">
        <f>(I474*21)/100</f>
      </c>
      <c t="s">
        <v>16</v>
      </c>
    </row>
    <row r="475" spans="1:5" ht="51">
      <c r="A475" s="28" t="s">
        <v>43</v>
      </c>
      <c r="E475" s="29" t="s">
        <v>865</v>
      </c>
    </row>
    <row r="476" spans="1:5" ht="25.5">
      <c r="A476" s="30" t="s">
        <v>45</v>
      </c>
      <c r="E476" s="31" t="s">
        <v>866</v>
      </c>
    </row>
    <row r="477" spans="1:5" ht="25.5">
      <c r="A477" t="s">
        <v>46</v>
      </c>
      <c r="E477" s="29" t="s">
        <v>856</v>
      </c>
    </row>
    <row r="478" spans="1:16" ht="12.75">
      <c r="A478" s="18" t="s">
        <v>38</v>
      </c>
      <c s="23" t="s">
        <v>867</v>
      </c>
      <c s="23" t="s">
        <v>868</v>
      </c>
      <c s="18" t="s">
        <v>40</v>
      </c>
      <c s="24" t="s">
        <v>869</v>
      </c>
      <c s="25" t="s">
        <v>130</v>
      </c>
      <c s="26">
        <v>115.99</v>
      </c>
      <c s="27">
        <v>0</v>
      </c>
      <c s="27">
        <f>ROUND(ROUND(H478,2)*ROUND(G478,3),2)</f>
      </c>
      <c r="O478">
        <f>(I478*21)/100</f>
      </c>
      <c t="s">
        <v>16</v>
      </c>
    </row>
    <row r="479" spans="1:5" ht="38.25">
      <c r="A479" s="28" t="s">
        <v>43</v>
      </c>
      <c r="E479" s="29" t="s">
        <v>366</v>
      </c>
    </row>
    <row r="480" spans="1:5" ht="153">
      <c r="A480" s="30" t="s">
        <v>45</v>
      </c>
      <c r="E480" s="31" t="s">
        <v>870</v>
      </c>
    </row>
    <row r="481" spans="1:5" ht="76.5">
      <c r="A481" t="s">
        <v>46</v>
      </c>
      <c r="E481" s="29" t="s">
        <v>871</v>
      </c>
    </row>
    <row r="482" spans="1:16" ht="12.75">
      <c r="A482" s="18" t="s">
        <v>38</v>
      </c>
      <c s="23" t="s">
        <v>872</v>
      </c>
      <c s="23" t="s">
        <v>873</v>
      </c>
      <c s="18" t="s">
        <v>40</v>
      </c>
      <c s="24" t="s">
        <v>874</v>
      </c>
      <c s="25" t="s">
        <v>124</v>
      </c>
      <c s="26">
        <v>3</v>
      </c>
      <c s="27">
        <v>0</v>
      </c>
      <c s="27">
        <f>ROUND(ROUND(H482,2)*ROUND(G482,3),2)</f>
      </c>
      <c r="O482">
        <f>(I482*21)/100</f>
      </c>
      <c t="s">
        <v>16</v>
      </c>
    </row>
    <row r="483" spans="1:5" ht="38.25">
      <c r="A483" s="28" t="s">
        <v>43</v>
      </c>
      <c r="E483" s="29" t="s">
        <v>366</v>
      </c>
    </row>
    <row r="484" spans="1:5" ht="38.25">
      <c r="A484" s="30" t="s">
        <v>45</v>
      </c>
      <c r="E484" s="31" t="s">
        <v>875</v>
      </c>
    </row>
    <row r="485" spans="1:5" ht="63.75">
      <c r="A485" t="s">
        <v>46</v>
      </c>
      <c r="E485" s="29" t="s">
        <v>876</v>
      </c>
    </row>
    <row r="486" spans="1:16" ht="12.75">
      <c r="A486" s="18" t="s">
        <v>38</v>
      </c>
      <c s="23" t="s">
        <v>877</v>
      </c>
      <c s="23" t="s">
        <v>878</v>
      </c>
      <c s="18" t="s">
        <v>40</v>
      </c>
      <c s="24" t="s">
        <v>879</v>
      </c>
      <c s="25" t="s">
        <v>130</v>
      </c>
      <c s="26">
        <v>7.176</v>
      </c>
      <c s="27">
        <v>0</v>
      </c>
      <c s="27">
        <f>ROUND(ROUND(H486,2)*ROUND(G486,3),2)</f>
      </c>
      <c r="O486">
        <f>(I486*21)/100</f>
      </c>
      <c t="s">
        <v>16</v>
      </c>
    </row>
    <row r="487" spans="1:5" ht="51">
      <c r="A487" s="28" t="s">
        <v>43</v>
      </c>
      <c r="E487" s="29" t="s">
        <v>390</v>
      </c>
    </row>
    <row r="488" spans="1:5" ht="153">
      <c r="A488" s="30" t="s">
        <v>45</v>
      </c>
      <c r="E488" s="31" t="s">
        <v>880</v>
      </c>
    </row>
    <row r="489" spans="1:5" ht="76.5">
      <c r="A489" t="s">
        <v>46</v>
      </c>
      <c r="E489" s="29" t="s">
        <v>881</v>
      </c>
    </row>
    <row r="490" spans="1:16" ht="12.75">
      <c r="A490" s="18" t="s">
        <v>38</v>
      </c>
      <c s="23" t="s">
        <v>882</v>
      </c>
      <c s="23" t="s">
        <v>883</v>
      </c>
      <c s="18" t="s">
        <v>40</v>
      </c>
      <c s="24" t="s">
        <v>884</v>
      </c>
      <c s="25" t="s">
        <v>231</v>
      </c>
      <c s="26">
        <v>22</v>
      </c>
      <c s="27">
        <v>0</v>
      </c>
      <c s="27">
        <f>ROUND(ROUND(H490,2)*ROUND(G490,3),2)</f>
      </c>
      <c r="O490">
        <f>(I490*21)/100</f>
      </c>
      <c t="s">
        <v>16</v>
      </c>
    </row>
    <row r="491" spans="1:5" ht="51">
      <c r="A491" s="28" t="s">
        <v>43</v>
      </c>
      <c r="E491" s="29" t="s">
        <v>885</v>
      </c>
    </row>
    <row r="492" spans="1:5" ht="25.5">
      <c r="A492" s="30" t="s">
        <v>45</v>
      </c>
      <c r="E492" s="31" t="s">
        <v>886</v>
      </c>
    </row>
    <row r="493" spans="1:5" ht="51">
      <c r="A493" t="s">
        <v>46</v>
      </c>
      <c r="E493" s="29" t="s">
        <v>887</v>
      </c>
    </row>
    <row r="494" spans="1:16" ht="12.75">
      <c r="A494" s="18" t="s">
        <v>38</v>
      </c>
      <c s="23" t="s">
        <v>888</v>
      </c>
      <c s="23" t="s">
        <v>889</v>
      </c>
      <c s="18" t="s">
        <v>40</v>
      </c>
      <c s="24" t="s">
        <v>890</v>
      </c>
      <c s="25" t="s">
        <v>124</v>
      </c>
      <c s="26">
        <v>4</v>
      </c>
      <c s="27">
        <v>0</v>
      </c>
      <c s="27">
        <f>ROUND(ROUND(H494,2)*ROUND(G494,3),2)</f>
      </c>
      <c r="O494">
        <f>(I494*21)/100</f>
      </c>
      <c t="s">
        <v>16</v>
      </c>
    </row>
    <row r="495" spans="1:5" ht="38.25">
      <c r="A495" s="28" t="s">
        <v>43</v>
      </c>
      <c r="E495" s="29" t="s">
        <v>891</v>
      </c>
    </row>
    <row r="496" spans="1:5" ht="25.5">
      <c r="A496" s="30" t="s">
        <v>45</v>
      </c>
      <c r="E496" s="31" t="s">
        <v>531</v>
      </c>
    </row>
    <row r="497" spans="1:5" ht="38.25">
      <c r="A497" t="s">
        <v>46</v>
      </c>
      <c r="E497" s="29" t="s">
        <v>892</v>
      </c>
    </row>
    <row r="498" spans="1:16" ht="12.75">
      <c r="A498" s="18" t="s">
        <v>38</v>
      </c>
      <c s="23" t="s">
        <v>893</v>
      </c>
      <c s="23" t="s">
        <v>894</v>
      </c>
      <c s="18" t="s">
        <v>40</v>
      </c>
      <c s="24" t="s">
        <v>895</v>
      </c>
      <c s="25" t="s">
        <v>231</v>
      </c>
      <c s="26">
        <v>26</v>
      </c>
      <c s="27">
        <v>0</v>
      </c>
      <c s="27">
        <f>ROUND(ROUND(H498,2)*ROUND(G498,3),2)</f>
      </c>
      <c r="O498">
        <f>(I498*21)/100</f>
      </c>
      <c t="s">
        <v>16</v>
      </c>
    </row>
    <row r="499" spans="1:5" ht="51">
      <c r="A499" s="28" t="s">
        <v>43</v>
      </c>
      <c r="E499" s="29" t="s">
        <v>896</v>
      </c>
    </row>
    <row r="500" spans="1:5" ht="25.5">
      <c r="A500" s="30" t="s">
        <v>45</v>
      </c>
      <c r="E500" s="31" t="s">
        <v>897</v>
      </c>
    </row>
    <row r="501" spans="1:5" ht="38.25">
      <c r="A501" t="s">
        <v>46</v>
      </c>
      <c r="E501" s="29" t="s">
        <v>892</v>
      </c>
    </row>
    <row r="502" spans="1:16" ht="12.75">
      <c r="A502" s="18" t="s">
        <v>38</v>
      </c>
      <c s="23" t="s">
        <v>898</v>
      </c>
      <c s="23" t="s">
        <v>899</v>
      </c>
      <c s="18" t="s">
        <v>40</v>
      </c>
      <c s="24" t="s">
        <v>900</v>
      </c>
      <c s="25" t="s">
        <v>130</v>
      </c>
      <c s="26">
        <v>40.6</v>
      </c>
      <c s="27">
        <v>0</v>
      </c>
      <c s="27">
        <f>ROUND(ROUND(H502,2)*ROUND(G502,3),2)</f>
      </c>
      <c r="O502">
        <f>(I502*21)/100</f>
      </c>
      <c t="s">
        <v>16</v>
      </c>
    </row>
    <row r="503" spans="1:5" ht="76.5">
      <c r="A503" s="28" t="s">
        <v>43</v>
      </c>
      <c r="E503" s="29" t="s">
        <v>901</v>
      </c>
    </row>
    <row r="504" spans="1:5" ht="25.5">
      <c r="A504" s="30" t="s">
        <v>45</v>
      </c>
      <c r="E504" s="31" t="s">
        <v>902</v>
      </c>
    </row>
    <row r="505" spans="1:5" ht="89.25">
      <c r="A505" t="s">
        <v>46</v>
      </c>
      <c r="E505" s="29" t="s">
        <v>903</v>
      </c>
    </row>
    <row r="506" spans="1:16" ht="12.75">
      <c r="A506" s="18" t="s">
        <v>38</v>
      </c>
      <c s="23" t="s">
        <v>904</v>
      </c>
      <c s="23" t="s">
        <v>905</v>
      </c>
      <c s="18" t="s">
        <v>40</v>
      </c>
      <c s="24" t="s">
        <v>906</v>
      </c>
      <c s="25" t="s">
        <v>113</v>
      </c>
      <c s="26">
        <v>750</v>
      </c>
      <c s="27">
        <v>0</v>
      </c>
      <c s="27">
        <f>ROUND(ROUND(H506,2)*ROUND(G506,3),2)</f>
      </c>
      <c r="O506">
        <f>(I506*21)/100</f>
      </c>
      <c t="s">
        <v>16</v>
      </c>
    </row>
    <row r="507" spans="1:5" ht="76.5">
      <c r="A507" s="28" t="s">
        <v>43</v>
      </c>
      <c r="E507" s="29" t="s">
        <v>907</v>
      </c>
    </row>
    <row r="508" spans="1:5" ht="25.5">
      <c r="A508" s="30" t="s">
        <v>45</v>
      </c>
      <c r="E508" s="31" t="s">
        <v>908</v>
      </c>
    </row>
    <row r="509" spans="1:5" ht="89.25">
      <c r="A509" t="s">
        <v>46</v>
      </c>
      <c r="E509" s="29" t="s">
        <v>903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